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附加5部门整体汇总表" sheetId="3" r:id="rId1"/>
    <sheet name="附件5项目自评汇总表1000w以上" sheetId="2" r:id="rId2"/>
    <sheet name="附件5项目自评汇总表 (1000以下)" sheetId="5" r:id="rId3"/>
    <sheet name="附件6第三方机构绩效评价报告备案表" sheetId="4" state="hidden" r:id="rId4"/>
  </sheets>
  <definedNames>
    <definedName name="_xlnm._FilterDatabase" localSheetId="2" hidden="1">'附件5项目自评汇总表 (1000以下)'!$A$4:$O$41</definedName>
    <definedName name="_xlnm.Print_Area" localSheetId="1">附件5项目自评汇总表1000w以上!$A$1:$O$11</definedName>
    <definedName name="_xlnm.Print_Area" localSheetId="2">'附件5项目自评汇总表 (1000以下)'!$A$1:$O$41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<sst xmlns="http://schemas.openxmlformats.org/spreadsheetml/2006/main" count="228" uniqueCount="117">
  <si>
    <t>2025年度东西湖区部门整体自评汇总表</t>
  </si>
  <si>
    <t>填表人：陈艳红</t>
  </si>
  <si>
    <t>联系电话：83064861</t>
  </si>
  <si>
    <t>单位：万元</t>
  </si>
  <si>
    <t>序号</t>
  </si>
  <si>
    <t>单位代码</t>
  </si>
  <si>
    <t>预算部门</t>
  </si>
  <si>
    <t>项目名称</t>
  </si>
  <si>
    <t>实施科室（单位）</t>
  </si>
  <si>
    <t>全年预算数</t>
  </si>
  <si>
    <t>全年
执行数</t>
  </si>
  <si>
    <t>执行率</t>
  </si>
  <si>
    <t>部门整体自评得分</t>
  </si>
  <si>
    <t>指标偏差大或未完成原因分析（简要概述）</t>
  </si>
  <si>
    <t>年初
预算数</t>
  </si>
  <si>
    <t>年中追加数/调减数</t>
  </si>
  <si>
    <t>小计</t>
  </si>
  <si>
    <t>预算执行
（20分）</t>
  </si>
  <si>
    <t>成本指标
（20分）</t>
  </si>
  <si>
    <t>产出指标
（20分）</t>
  </si>
  <si>
    <t>效益指标
（30分）</t>
  </si>
  <si>
    <t>满意度
指标
（10分）</t>
  </si>
  <si>
    <t>合计</t>
  </si>
  <si>
    <t>068</t>
  </si>
  <si>
    <t>辛安渡街道</t>
  </si>
  <si>
    <t>部门整体</t>
  </si>
  <si>
    <t>2025年度辛安渡街道部门项目绩效自评情况汇总表</t>
  </si>
  <si>
    <t>填表人：陈艳红                        联系电话：83064861                                                               单位：万元</t>
  </si>
  <si>
    <t>实施科室 
（单位〉</t>
  </si>
  <si>
    <t>全年执行数</t>
  </si>
  <si>
    <t>项目自评得分</t>
  </si>
  <si>
    <t>年中追加数
/调减数</t>
  </si>
  <si>
    <t>成本指标（20分）</t>
  </si>
  <si>
    <t>满意度指标
（10分）</t>
  </si>
  <si>
    <t>街办应急资金</t>
  </si>
  <si>
    <t>党群服务中心</t>
  </si>
  <si>
    <t>1.预算执行率偏差：年度预算执行率为 97.76%，未达 100%，主要因年度内突发事件发生频次、规模低于预期，部分应急资金未达到拨付触发条件，形成结余。
2.核心产出指标未达标：解决资金缺口次数仅为 7 次，未达成≥10 次的年度目标，主要受年度内辖区风险隐患、应急事件整体可控，需动用应急资金的场景大幅减少影响
3.效益指标跟根据核心产出指标占比进行打分</t>
  </si>
  <si>
    <t>履职工作经费</t>
  </si>
  <si>
    <t>本项目无重大偏差，预算执行率 99.98%，所有指标均 100% 完成，绩效目标达成度良好。</t>
  </si>
  <si>
    <t>街办对二级单位补助</t>
  </si>
  <si>
    <t>无</t>
  </si>
  <si>
    <t>街办征迁退地（湖）补偿经费</t>
  </si>
  <si>
    <t>经济发展办公室（1）</t>
  </si>
  <si>
    <t>1.预算执行率偏低：年度预算执行率仅 89.22%，主要因征迁退地工作受政策调整、群众沟通协调难度较大、项目进度延迟等因素影响，部分补偿款项未按计划完成拨付。
2.关键指标未达标：支付评估、审计费频次指标得分为 0，未达成 “每年支付 1 次” 的目标，主要因年度内仅开展 17次审计工作，；同时预算成本控制率、部分效益指标得分偏低，受项目进度滞后影响，相关工作推进未达预期。</t>
  </si>
  <si>
    <t>街办失地生活费</t>
  </si>
  <si>
    <t>街办环卫作业经费</t>
  </si>
  <si>
    <t>执法中心</t>
  </si>
  <si>
    <t>街办还建房项目建设经费</t>
  </si>
  <si>
    <t>公共管理办公室</t>
  </si>
  <si>
    <t>2025年度辛安渡街道项目绩效自评情况汇总表</t>
  </si>
  <si>
    <t>产出指标（20分）</t>
  </si>
  <si>
    <t>街办农垦社保</t>
  </si>
  <si>
    <t>社会事务办</t>
  </si>
  <si>
    <t>公车购置</t>
  </si>
  <si>
    <t>党政综合办公室</t>
  </si>
  <si>
    <t>街办党建办工作经费</t>
  </si>
  <si>
    <t>党建工作办公室</t>
  </si>
  <si>
    <t>街办公共服务办工作经费</t>
  </si>
  <si>
    <t>街办区域发展办工作经费</t>
  </si>
  <si>
    <t>经济发展办公室</t>
  </si>
  <si>
    <t>街办安全生产专项经费</t>
  </si>
  <si>
    <t>平安建设办公室</t>
  </si>
  <si>
    <t>街办小型设施修缮</t>
  </si>
  <si>
    <t>街办纪委工作经费</t>
  </si>
  <si>
    <t>纪工委</t>
  </si>
  <si>
    <t>街办平安建设办工作经费</t>
  </si>
  <si>
    <t>二级单位运转经费</t>
  </si>
  <si>
    <t>城乡社区养老服务设施运营补贴</t>
  </si>
  <si>
    <t>独生子女保健费</t>
  </si>
  <si>
    <t>计生特殊家庭帮扶资金</t>
  </si>
  <si>
    <t>街办"四上“企业统计人员工作补贴</t>
  </si>
  <si>
    <t>街办城管执法专项工作经费</t>
  </si>
  <si>
    <t>街办三支一扶财政补助资金</t>
  </si>
  <si>
    <t>党建办</t>
  </si>
  <si>
    <t>两参人员工资两补齐</t>
  </si>
  <si>
    <t>惠民资金</t>
  </si>
  <si>
    <t>街办爱国卫生经费</t>
  </si>
  <si>
    <t>街办排涝抗旱经费</t>
  </si>
  <si>
    <t>街办文旅活动经费</t>
  </si>
  <si>
    <t>街办社区工作经费</t>
  </si>
  <si>
    <t>林沙新村环境提升改造项目</t>
  </si>
  <si>
    <t>林沙新村、丹一村移民农业基础设施建设项目</t>
  </si>
  <si>
    <t>中央水库库区基金-移民补助</t>
  </si>
  <si>
    <t>预算包含项目“中央水库库区基金-移民补助”136.34万元以及“大中型水库新增移民项目扶持资金”52.74万元</t>
  </si>
  <si>
    <t>街办小型农田水利建后管护</t>
  </si>
  <si>
    <t>预算包含项目“小型水利设施建后管护资金”9.3750万元以及“街办小型农田水利建后管护”45.4万元</t>
  </si>
  <si>
    <t>街办生态补偿资金专项用于水稻种植补贴资金</t>
  </si>
  <si>
    <t>森林生态效益补偿</t>
  </si>
  <si>
    <t>街办村级公益事业一事一议财政奖补项目</t>
  </si>
  <si>
    <t>街办耕地地力保护补贴</t>
  </si>
  <si>
    <t>街办市级新型经营主体培育资金(农产品质量安全)</t>
  </si>
  <si>
    <t>道路养护资金</t>
  </si>
  <si>
    <t>街办退休军人慰问费</t>
  </si>
  <si>
    <t>平安建设(综治工作)激励性转移支付省级补助资金</t>
  </si>
  <si>
    <t>平安办</t>
  </si>
  <si>
    <t>社区纳凉取暖资金</t>
  </si>
  <si>
    <t>预算执行率偏低：受居民取暖需求季节性波动、部分社区纳凉点开放频次不足等因素影响，实际资金支出未达预算预期，导致预算执行率仅 51%。</t>
  </si>
  <si>
    <t>街办人居环境改善项目经费</t>
  </si>
  <si>
    <t>街办过渡费</t>
  </si>
  <si>
    <t>东西湖区2025年度第三方机构预算绩效评价报告备案表</t>
  </si>
  <si>
    <t>报告编码</t>
  </si>
  <si>
    <t>第三方机构名称</t>
  </si>
  <si>
    <t>委托单位名称</t>
  </si>
  <si>
    <t>评价类型
（项目、政策、部门整体）</t>
  </si>
  <si>
    <t>项目实施部门</t>
  </si>
  <si>
    <t>项目金额
（万元）</t>
  </si>
  <si>
    <t>科目</t>
  </si>
  <si>
    <t>项目主评人1</t>
  </si>
  <si>
    <t>项目主评人2</t>
  </si>
  <si>
    <t>专家</t>
  </si>
  <si>
    <t>编码
申请时间</t>
  </si>
  <si>
    <t>报告
完成时间</t>
  </si>
  <si>
    <t>联系人</t>
  </si>
  <si>
    <t>所属财政业务科室</t>
  </si>
  <si>
    <t>姓名</t>
  </si>
  <si>
    <t>联系方式</t>
  </si>
  <si>
    <r>
      <rPr>
        <b/>
        <sz val="10"/>
        <color theme="1"/>
        <rFont val="仿宋_GB2312"/>
        <charset val="134"/>
      </rPr>
      <t>说明：</t>
    </r>
    <r>
      <rPr>
        <sz val="10"/>
        <color theme="1"/>
        <rFont val="仿宋_GB2312"/>
        <charset val="134"/>
      </rPr>
      <t xml:space="preserve">1000万以上项目委托第三方机构开展自评的，各预算单位需通知第三方机构填写此表，将电子版和盖章PDF版发区财政局会计监督科登记备案，领取报告编码。联系人：徐磊  QQ号码：422562007  手机13995637795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</si>
</sst>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134"/>
    </font>
    <font>
      <sz val="19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0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76" fontId="14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indent="2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 indent="2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176" fontId="14" fillId="0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Continuous" vertical="center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>
      <alignment vertical="center"/>
    </xf>
    <xf numFmtId="43" fontId="0" fillId="0" borderId="1" xfId="0" applyNumberFormat="1" applyBorder="1">
      <alignment vertical="center"/>
    </xf>
    <xf numFmtId="4" fontId="20" fillId="0" borderId="1" xfId="0" applyNumberFormat="1" applyFont="1" applyBorder="1" applyAlignment="1">
      <alignment horizontal="center" vertical="center" wrapText="1"/>
    </xf>
    <xf numFmtId="10" fontId="0" fillId="0" borderId="1" xfId="3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workbookViewId="0">
      <selection activeCell="C18" sqref="C18"/>
    </sheetView>
  </sheetViews>
  <sheetFormatPr defaultColWidth="9" defaultRowHeight="13.5"/>
  <cols>
    <col min="1" max="1" width="5.75" customWidth="1"/>
    <col min="3" max="3" width="10.25" customWidth="1"/>
    <col min="4" max="4" width="10.125" customWidth="1"/>
    <col min="5" max="5" width="14" customWidth="1"/>
    <col min="6" max="6" width="12.625"/>
    <col min="7" max="7" width="10.375" customWidth="1"/>
    <col min="8" max="11" width="12.625"/>
    <col min="16" max="16" width="12.625"/>
    <col min="17" max="17" width="14" customWidth="1"/>
  </cols>
  <sheetData>
    <row r="1" ht="39.75" customHeight="1" spans="1:17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customFormat="1" spans="1:17">
      <c r="A2" t="s">
        <v>1</v>
      </c>
      <c r="F2" t="s">
        <v>2</v>
      </c>
      <c r="Q2" t="s">
        <v>3</v>
      </c>
    </row>
    <row r="3" spans="1:17">
      <c r="A3" s="76" t="s">
        <v>4</v>
      </c>
      <c r="B3" s="76" t="s">
        <v>5</v>
      </c>
      <c r="C3" s="76" t="s">
        <v>6</v>
      </c>
      <c r="D3" s="76" t="s">
        <v>7</v>
      </c>
      <c r="E3" s="76" t="s">
        <v>8</v>
      </c>
      <c r="F3" s="77" t="s">
        <v>9</v>
      </c>
      <c r="G3" s="78"/>
      <c r="H3" s="79"/>
      <c r="I3" s="80" t="s">
        <v>10</v>
      </c>
      <c r="J3" s="76" t="s">
        <v>11</v>
      </c>
      <c r="K3" s="77" t="s">
        <v>12</v>
      </c>
      <c r="L3" s="78"/>
      <c r="M3" s="81"/>
      <c r="N3" s="81"/>
      <c r="O3" s="81"/>
      <c r="P3" s="79"/>
      <c r="Q3" s="82" t="s">
        <v>13</v>
      </c>
    </row>
    <row r="4" ht="40.5" spans="1:17">
      <c r="A4" s="83"/>
      <c r="B4" s="83"/>
      <c r="C4" s="83"/>
      <c r="D4" s="83"/>
      <c r="E4" s="83"/>
      <c r="F4" s="84" t="s">
        <v>14</v>
      </c>
      <c r="G4" s="84" t="s">
        <v>15</v>
      </c>
      <c r="H4" s="85" t="s">
        <v>16</v>
      </c>
      <c r="I4" s="86"/>
      <c r="J4" s="83"/>
      <c r="K4" s="84" t="s">
        <v>17</v>
      </c>
      <c r="L4" s="84" t="s">
        <v>18</v>
      </c>
      <c r="M4" s="84" t="s">
        <v>19</v>
      </c>
      <c r="N4" s="84" t="s">
        <v>20</v>
      </c>
      <c r="O4" s="84" t="s">
        <v>21</v>
      </c>
      <c r="P4" s="85" t="s">
        <v>22</v>
      </c>
      <c r="Q4" s="87"/>
    </row>
    <row r="5" spans="1:17">
      <c r="A5" s="88">
        <v>1</v>
      </c>
      <c r="B5" s="93" t="s">
        <v>23</v>
      </c>
      <c r="C5" s="88" t="s">
        <v>24</v>
      </c>
      <c r="D5" s="88" t="s">
        <v>25</v>
      </c>
      <c r="E5" s="88" t="s">
        <v>24</v>
      </c>
      <c r="F5" s="89">
        <v>11211.92</v>
      </c>
      <c r="G5" s="90">
        <v>9540.43</v>
      </c>
      <c r="H5" s="90">
        <v>20752.35</v>
      </c>
      <c r="I5" s="89">
        <v>19882.63</v>
      </c>
      <c r="J5" s="91">
        <f>I5/H5</f>
        <v>0.958090529506297</v>
      </c>
      <c r="K5" s="92">
        <f>20*J5</f>
        <v>19.1618105901259</v>
      </c>
      <c r="L5" s="88">
        <v>20</v>
      </c>
      <c r="M5" s="88">
        <v>18</v>
      </c>
      <c r="N5" s="88">
        <v>28</v>
      </c>
      <c r="O5" s="88">
        <v>9.85</v>
      </c>
      <c r="P5" s="92">
        <f>O5+N5+M5+L5+K5</f>
        <v>95.0118105901259</v>
      </c>
      <c r="Q5" s="88"/>
    </row>
    <row r="6" spans="1:17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</row>
    <row r="8" spans="1:17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17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</row>
    <row r="11" spans="1:17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</row>
    <row r="12" spans="1:17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</row>
  </sheetData>
  <mergeCells count="9">
    <mergeCell ref="A1:Q1"/>
    <mergeCell ref="A3:A4"/>
    <mergeCell ref="B3:B4"/>
    <mergeCell ref="C3:C4"/>
    <mergeCell ref="D3:D4"/>
    <mergeCell ref="E3:E4"/>
    <mergeCell ref="I3:I4"/>
    <mergeCell ref="J3:J4"/>
    <mergeCell ref="Q3:Q4"/>
  </mergeCells>
  <pageMargins left="0.751388888888889" right="0.751388888888889" top="1" bottom="1" header="0.5" footer="0.5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zoomScale="80" zoomScaleNormal="80" workbookViewId="0">
      <selection activeCell="F5" sqref="F5"/>
    </sheetView>
  </sheetViews>
  <sheetFormatPr defaultColWidth="10.2833333333333" defaultRowHeight="13.5"/>
  <cols>
    <col min="1" max="1" width="5.93333333333333" style="43" customWidth="1"/>
    <col min="2" max="2" width="13.4333333333333" style="43" customWidth="1"/>
    <col min="3" max="3" width="25.4666666666667" style="45" customWidth="1"/>
    <col min="4" max="4" width="18.9" style="44" customWidth="1"/>
    <col min="5" max="5" width="14.6833333333333" style="46" customWidth="1"/>
    <col min="6" max="6" width="12.1833333333333" style="46" customWidth="1"/>
    <col min="7" max="7" width="13.75" style="46" customWidth="1"/>
    <col min="8" max="8" width="14.375" style="46" customWidth="1"/>
    <col min="9" max="9" width="10.7166666666667" style="43" customWidth="1"/>
    <col min="10" max="10" width="10.2833333333333" style="47"/>
    <col min="11" max="14" width="10.7166666666667" style="43" customWidth="1"/>
    <col min="15" max="15" width="74.6" style="48" customWidth="1"/>
    <col min="16" max="16384" width="10.2833333333333" style="43"/>
  </cols>
  <sheetData>
    <row r="1" s="41" customFormat="1" ht="42" customHeight="1" spans="1:15">
      <c r="A1" s="49" t="s">
        <v>26</v>
      </c>
      <c r="B1" s="49"/>
      <c r="C1" s="50"/>
      <c r="D1" s="49"/>
      <c r="E1" s="51"/>
      <c r="F1" s="51"/>
      <c r="G1" s="51"/>
      <c r="H1" s="51"/>
      <c r="I1" s="49"/>
      <c r="J1" s="47"/>
      <c r="K1" s="49"/>
      <c r="L1" s="49"/>
      <c r="M1" s="49"/>
      <c r="N1" s="49"/>
      <c r="O1" s="52"/>
    </row>
    <row r="2" s="41" customFormat="1" ht="24" customHeight="1" spans="1:15">
      <c r="A2" s="53" t="s">
        <v>27</v>
      </c>
      <c r="B2" s="53"/>
      <c r="C2" s="54"/>
      <c r="D2" s="55"/>
      <c r="E2" s="56"/>
      <c r="F2" s="56"/>
      <c r="G2" s="56"/>
      <c r="H2" s="56"/>
      <c r="I2" s="53"/>
      <c r="J2" s="57"/>
      <c r="K2" s="53"/>
      <c r="L2" s="53"/>
      <c r="M2" s="53"/>
      <c r="N2" s="53"/>
      <c r="O2" s="58"/>
    </row>
    <row r="3" s="41" customFormat="1" ht="27" customHeight="1" spans="1:15">
      <c r="A3" s="59" t="s">
        <v>4</v>
      </c>
      <c r="B3" s="60" t="s">
        <v>6</v>
      </c>
      <c r="C3" s="59" t="s">
        <v>7</v>
      </c>
      <c r="D3" s="59" t="s">
        <v>28</v>
      </c>
      <c r="E3" s="61" t="s">
        <v>9</v>
      </c>
      <c r="F3" s="61"/>
      <c r="G3" s="61"/>
      <c r="H3" s="62" t="s">
        <v>29</v>
      </c>
      <c r="I3" s="60" t="s">
        <v>30</v>
      </c>
      <c r="J3" s="59"/>
      <c r="K3" s="60"/>
      <c r="L3" s="60"/>
      <c r="M3" s="60"/>
      <c r="N3" s="60"/>
      <c r="O3" s="59" t="s">
        <v>13</v>
      </c>
    </row>
    <row r="4" s="41" customFormat="1" ht="40" customHeight="1" spans="1:15">
      <c r="A4" s="59"/>
      <c r="B4" s="60"/>
      <c r="C4" s="59"/>
      <c r="D4" s="59"/>
      <c r="E4" s="62" t="s">
        <v>14</v>
      </c>
      <c r="F4" s="62" t="s">
        <v>31</v>
      </c>
      <c r="G4" s="61" t="s">
        <v>16</v>
      </c>
      <c r="H4" s="62"/>
      <c r="I4" s="59" t="s">
        <v>17</v>
      </c>
      <c r="J4" s="59" t="s">
        <v>32</v>
      </c>
      <c r="K4" s="59" t="s">
        <v>19</v>
      </c>
      <c r="L4" s="59" t="s">
        <v>20</v>
      </c>
      <c r="M4" s="59" t="s">
        <v>33</v>
      </c>
      <c r="N4" s="60" t="s">
        <v>22</v>
      </c>
      <c r="O4" s="59"/>
    </row>
    <row r="5" s="41" customFormat="1" ht="82" customHeight="1" spans="1:15">
      <c r="A5" s="60">
        <v>1</v>
      </c>
      <c r="B5" s="60" t="s">
        <v>24</v>
      </c>
      <c r="C5" s="63" t="s">
        <v>34</v>
      </c>
      <c r="D5" s="60" t="s">
        <v>35</v>
      </c>
      <c r="E5" s="64">
        <v>1000</v>
      </c>
      <c r="F5" s="64"/>
      <c r="G5" s="64">
        <f t="shared" ref="G5:G10" si="0">F5+E5</f>
        <v>1000</v>
      </c>
      <c r="H5" s="64">
        <v>977.56</v>
      </c>
      <c r="I5" s="65">
        <v>19.55</v>
      </c>
      <c r="J5" s="34">
        <v>20</v>
      </c>
      <c r="K5" s="34">
        <v>18.5</v>
      </c>
      <c r="L5" s="34">
        <v>21</v>
      </c>
      <c r="M5" s="34">
        <v>10</v>
      </c>
      <c r="N5" s="34">
        <f t="shared" ref="N5:N11" si="1">SUM(I5:M5)</f>
        <v>89.05</v>
      </c>
      <c r="O5" s="66" t="s">
        <v>36</v>
      </c>
    </row>
    <row r="6" s="41" customFormat="1" ht="43" customHeight="1" spans="1:15">
      <c r="A6" s="60">
        <v>2</v>
      </c>
      <c r="B6" s="60" t="s">
        <v>24</v>
      </c>
      <c r="C6" s="63" t="s">
        <v>37</v>
      </c>
      <c r="D6" s="60" t="s">
        <v>35</v>
      </c>
      <c r="E6" s="64">
        <v>2000</v>
      </c>
      <c r="F6" s="64"/>
      <c r="G6" s="64">
        <f t="shared" si="0"/>
        <v>2000</v>
      </c>
      <c r="H6" s="64">
        <v>1999.68</v>
      </c>
      <c r="I6" s="65">
        <v>20</v>
      </c>
      <c r="J6" s="34">
        <v>20</v>
      </c>
      <c r="K6" s="34">
        <v>20</v>
      </c>
      <c r="L6" s="34">
        <v>30</v>
      </c>
      <c r="M6" s="34">
        <v>10</v>
      </c>
      <c r="N6" s="34">
        <f t="shared" si="1"/>
        <v>100</v>
      </c>
      <c r="O6" s="66" t="s">
        <v>38</v>
      </c>
    </row>
    <row r="7" s="42" customFormat="1" ht="43" customHeight="1" spans="1:15">
      <c r="A7" s="60">
        <v>3</v>
      </c>
      <c r="B7" s="60" t="s">
        <v>24</v>
      </c>
      <c r="C7" s="63" t="s">
        <v>39</v>
      </c>
      <c r="D7" s="60" t="s">
        <v>35</v>
      </c>
      <c r="E7" s="64">
        <v>3263.16</v>
      </c>
      <c r="F7" s="64">
        <v>350.25</v>
      </c>
      <c r="G7" s="64">
        <f t="shared" si="0"/>
        <v>3613.41</v>
      </c>
      <c r="H7" s="64">
        <v>3598.09</v>
      </c>
      <c r="I7" s="67">
        <v>19.92</v>
      </c>
      <c r="J7" s="34">
        <v>20</v>
      </c>
      <c r="K7" s="34">
        <v>20</v>
      </c>
      <c r="L7" s="34">
        <v>30</v>
      </c>
      <c r="M7" s="34">
        <v>10</v>
      </c>
      <c r="N7" s="34">
        <f t="shared" si="1"/>
        <v>99.92</v>
      </c>
      <c r="O7" s="66" t="s">
        <v>40</v>
      </c>
    </row>
    <row r="8" s="42" customFormat="1" ht="80" customHeight="1" spans="1:15">
      <c r="A8" s="60">
        <v>4</v>
      </c>
      <c r="B8" s="60" t="s">
        <v>24</v>
      </c>
      <c r="C8" s="63" t="s">
        <v>41</v>
      </c>
      <c r="D8" s="60" t="s">
        <v>42</v>
      </c>
      <c r="E8" s="64">
        <v>45</v>
      </c>
      <c r="F8" s="64">
        <v>3890.61</v>
      </c>
      <c r="G8" s="64">
        <f t="shared" si="0"/>
        <v>3935.61</v>
      </c>
      <c r="H8" s="64">
        <v>3511.31</v>
      </c>
      <c r="I8" s="35">
        <v>17.84</v>
      </c>
      <c r="J8" s="34">
        <v>20</v>
      </c>
      <c r="K8" s="34">
        <v>15</v>
      </c>
      <c r="L8" s="34">
        <v>26.77</v>
      </c>
      <c r="M8" s="34">
        <v>10</v>
      </c>
      <c r="N8" s="34">
        <f t="shared" si="1"/>
        <v>89.61</v>
      </c>
      <c r="O8" s="66" t="s">
        <v>43</v>
      </c>
    </row>
    <row r="9" s="41" customFormat="1" ht="43" customHeight="1" spans="1:15">
      <c r="A9" s="60">
        <v>5</v>
      </c>
      <c r="B9" s="60" t="s">
        <v>24</v>
      </c>
      <c r="C9" s="63" t="s">
        <v>44</v>
      </c>
      <c r="D9" s="60" t="s">
        <v>42</v>
      </c>
      <c r="E9" s="64">
        <v>1496.8</v>
      </c>
      <c r="F9" s="64"/>
      <c r="G9" s="64">
        <f t="shared" si="0"/>
        <v>1496.8</v>
      </c>
      <c r="H9" s="64">
        <v>1440.49</v>
      </c>
      <c r="I9" s="35">
        <v>19.247594869054</v>
      </c>
      <c r="J9" s="34">
        <v>20</v>
      </c>
      <c r="K9" s="34">
        <v>20</v>
      </c>
      <c r="L9" s="34">
        <v>30</v>
      </c>
      <c r="M9" s="34">
        <v>10</v>
      </c>
      <c r="N9" s="35">
        <f t="shared" si="1"/>
        <v>99.247594869054</v>
      </c>
      <c r="O9" s="66"/>
    </row>
    <row r="10" s="41" customFormat="1" ht="43" customHeight="1" spans="1:15">
      <c r="A10" s="60">
        <v>6</v>
      </c>
      <c r="B10" s="60" t="s">
        <v>24</v>
      </c>
      <c r="C10" s="68" t="s">
        <v>45</v>
      </c>
      <c r="D10" s="60" t="s">
        <v>46</v>
      </c>
      <c r="E10" s="64"/>
      <c r="F10" s="64">
        <v>1049.64</v>
      </c>
      <c r="G10" s="64">
        <f t="shared" si="0"/>
        <v>1049.64</v>
      </c>
      <c r="H10" s="64">
        <v>1049.64</v>
      </c>
      <c r="I10" s="65">
        <v>20</v>
      </c>
      <c r="J10" s="34">
        <v>20</v>
      </c>
      <c r="K10" s="34">
        <v>20</v>
      </c>
      <c r="L10" s="34">
        <v>30</v>
      </c>
      <c r="M10" s="34">
        <v>10</v>
      </c>
      <c r="N10" s="34">
        <f t="shared" si="1"/>
        <v>100</v>
      </c>
      <c r="O10" s="66"/>
    </row>
    <row r="11" s="43" customFormat="1" ht="57" customHeight="1" spans="1:15">
      <c r="A11" s="60">
        <v>7</v>
      </c>
      <c r="B11" s="60" t="s">
        <v>24</v>
      </c>
      <c r="C11" s="68" t="s">
        <v>47</v>
      </c>
      <c r="D11" s="60" t="s">
        <v>48</v>
      </c>
      <c r="E11" s="69"/>
      <c r="F11" s="69">
        <v>2169.51</v>
      </c>
      <c r="G11" s="69">
        <f>SUM(G5:G10)</f>
        <v>13095.46</v>
      </c>
      <c r="H11" s="69">
        <v>2043.4</v>
      </c>
      <c r="I11" s="70">
        <v>18.8374333374817</v>
      </c>
      <c r="J11" s="71">
        <v>20</v>
      </c>
      <c r="K11" s="72">
        <v>14</v>
      </c>
      <c r="L11" s="72">
        <v>30</v>
      </c>
      <c r="M11" s="72">
        <v>10</v>
      </c>
      <c r="N11" s="35">
        <f t="shared" si="1"/>
        <v>92.8374333374817</v>
      </c>
      <c r="O11" s="73"/>
    </row>
    <row r="12" s="44" customFormat="1" spans="1:15">
      <c r="E12" s="74"/>
      <c r="F12" s="74"/>
      <c r="G12" s="74"/>
      <c r="H12" s="74"/>
      <c r="J12" s="47"/>
      <c r="O12" s="48"/>
    </row>
    <row r="14" s="43" customFormat="1" spans="1:15">
      <c r="C14" s="45"/>
      <c r="D14" s="44"/>
      <c r="E14" s="74">
        <v>32388.518527</v>
      </c>
      <c r="F14" s="74">
        <v>9254.421883</v>
      </c>
      <c r="G14" s="74">
        <v>41642.94041</v>
      </c>
      <c r="H14" s="74">
        <v>37667.220794</v>
      </c>
      <c r="J14" s="47"/>
      <c r="O14" s="48"/>
    </row>
    <row r="17" spans="9:9">
      <c r="I17" s="43">
        <f>H11/G11*20</f>
        <v>3.12077620793771</v>
      </c>
    </row>
  </sheetData>
  <mergeCells count="10">
    <mergeCell ref="A1:O1"/>
    <mergeCell ref="A2:O2"/>
    <mergeCell ref="E3:G3"/>
    <mergeCell ref="I3:N3"/>
    <mergeCell ref="A3:A4"/>
    <mergeCell ref="B3:B4"/>
    <mergeCell ref="C3:C4"/>
    <mergeCell ref="D3:D4"/>
    <mergeCell ref="H3:H4"/>
    <mergeCell ref="O3:O4"/>
  </mergeCells>
  <pageMargins left="0.75" right="0.75" top="1" bottom="1" header="0.5" footer="0.5"/>
  <pageSetup paperSize="9" scale="5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1"/>
  <sheetViews>
    <sheetView zoomScale="80" zoomScaleNormal="80" workbookViewId="0">
      <pane ySplit="4" topLeftCell="A35" activePane="bottomLeft" state="frozen"/>
      <selection/>
      <selection pane="bottomLeft" activeCell="K48" sqref="K48"/>
    </sheetView>
  </sheetViews>
  <sheetFormatPr defaultColWidth="9" defaultRowHeight="13.5"/>
  <cols>
    <col min="1" max="1" width="7.5" style="13" customWidth="1"/>
    <col min="2" max="2" width="11.125" style="11" customWidth="1"/>
    <col min="3" max="3" width="31.0833333333333" style="14" customWidth="1"/>
    <col min="4" max="4" width="15.5" style="11" customWidth="1"/>
    <col min="5" max="5" width="8.875" style="11" customWidth="1"/>
    <col min="6" max="6" width="11" style="11" customWidth="1"/>
    <col min="7" max="7" width="8.5" style="11" customWidth="1"/>
    <col min="8" max="8" width="9.75" style="11" customWidth="1"/>
    <col min="9" max="9" width="12.625" style="15"/>
    <col min="10" max="12" width="9" style="13"/>
    <col min="13" max="13" width="7.25" style="13" customWidth="1"/>
    <col min="14" max="14" width="10.5" style="15" customWidth="1"/>
    <col min="15" max="15" width="35.4666666666667" style="16" customWidth="1"/>
    <col min="16" max="16384" width="9" style="11"/>
  </cols>
  <sheetData>
    <row r="1" ht="57" customHeight="1" spans="1:15">
      <c r="A1" s="17" t="s">
        <v>49</v>
      </c>
      <c r="B1" s="17"/>
      <c r="C1" s="18"/>
      <c r="D1" s="18"/>
      <c r="E1" s="18"/>
      <c r="F1" s="18"/>
      <c r="G1" s="18"/>
      <c r="H1" s="18"/>
      <c r="I1" s="19"/>
      <c r="J1" s="18"/>
      <c r="K1" s="18"/>
      <c r="L1" s="18"/>
      <c r="M1" s="18"/>
      <c r="N1" s="19"/>
      <c r="O1" s="20"/>
    </row>
    <row r="2" s="8" customFormat="1" ht="24.95" customHeight="1" spans="1:15">
      <c r="A2" s="21" t="s">
        <v>1</v>
      </c>
      <c r="B2" s="21"/>
      <c r="C2" s="21"/>
      <c r="D2" s="21"/>
      <c r="E2" s="21" t="s">
        <v>2</v>
      </c>
      <c r="F2" s="21"/>
      <c r="G2" s="21"/>
      <c r="H2" s="21"/>
      <c r="I2" s="22"/>
      <c r="J2" s="21"/>
      <c r="K2" s="21"/>
      <c r="L2" s="21"/>
      <c r="M2" s="21"/>
      <c r="N2" s="22"/>
      <c r="O2" s="23" t="s">
        <v>3</v>
      </c>
    </row>
    <row r="3" s="9" customFormat="1" ht="18.95" customHeight="1" spans="1:15">
      <c r="A3" s="24" t="s">
        <v>4</v>
      </c>
      <c r="B3" s="24" t="s">
        <v>6</v>
      </c>
      <c r="C3" s="24" t="s">
        <v>7</v>
      </c>
      <c r="D3" s="24" t="s">
        <v>8</v>
      </c>
      <c r="E3" s="25" t="s">
        <v>9</v>
      </c>
      <c r="F3" s="25"/>
      <c r="G3" s="25"/>
      <c r="H3" s="24" t="s">
        <v>10</v>
      </c>
      <c r="I3" s="26" t="s">
        <v>30</v>
      </c>
      <c r="J3" s="27"/>
      <c r="K3" s="27"/>
      <c r="L3" s="27"/>
      <c r="M3" s="27"/>
      <c r="N3" s="28"/>
      <c r="O3" s="24" t="s">
        <v>13</v>
      </c>
    </row>
    <row r="4" s="9" customFormat="1" ht="42" customHeight="1" spans="1:15">
      <c r="A4" s="29"/>
      <c r="B4" s="29"/>
      <c r="C4" s="29"/>
      <c r="D4" s="29"/>
      <c r="E4" s="29" t="s">
        <v>14</v>
      </c>
      <c r="F4" s="29" t="s">
        <v>15</v>
      </c>
      <c r="G4" s="29" t="s">
        <v>16</v>
      </c>
      <c r="H4" s="29"/>
      <c r="I4" s="30" t="s">
        <v>17</v>
      </c>
      <c r="J4" s="25" t="s">
        <v>32</v>
      </c>
      <c r="K4" s="25" t="s">
        <v>50</v>
      </c>
      <c r="L4" s="25" t="s">
        <v>20</v>
      </c>
      <c r="M4" s="25" t="s">
        <v>33</v>
      </c>
      <c r="N4" s="30" t="s">
        <v>22</v>
      </c>
      <c r="O4" s="29"/>
    </row>
    <row r="5" ht="30" customHeight="1" spans="1:15">
      <c r="A5" s="31">
        <v>1</v>
      </c>
      <c r="B5" s="32" t="s">
        <v>24</v>
      </c>
      <c r="C5" s="33" t="s">
        <v>51</v>
      </c>
      <c r="D5" s="32" t="s">
        <v>52</v>
      </c>
      <c r="E5" s="34">
        <v>680.87</v>
      </c>
      <c r="F5" s="34"/>
      <c r="G5" s="34">
        <f t="shared" ref="G5:G21" si="0">F5+E5</f>
        <v>680.87</v>
      </c>
      <c r="H5" s="34">
        <v>665.43</v>
      </c>
      <c r="I5" s="35">
        <f t="shared" ref="I5:I26" si="1">H5/G5*20</f>
        <v>19.5464626140085</v>
      </c>
      <c r="J5" s="34">
        <v>20</v>
      </c>
      <c r="K5" s="34">
        <v>20</v>
      </c>
      <c r="L5" s="34">
        <v>30</v>
      </c>
      <c r="M5" s="34">
        <v>10</v>
      </c>
      <c r="N5" s="35">
        <f t="shared" ref="N5:N28" si="2">M5+L5+K5+J5+I5</f>
        <v>99.5464626140085</v>
      </c>
      <c r="O5" s="36"/>
    </row>
    <row r="6" ht="30" customHeight="1" spans="1:15">
      <c r="A6" s="31">
        <v>2</v>
      </c>
      <c r="B6" s="32" t="s">
        <v>24</v>
      </c>
      <c r="C6" s="33" t="s">
        <v>53</v>
      </c>
      <c r="D6" s="32" t="s">
        <v>54</v>
      </c>
      <c r="E6" s="34">
        <v>18</v>
      </c>
      <c r="F6" s="34"/>
      <c r="G6" s="34">
        <f t="shared" si="0"/>
        <v>18</v>
      </c>
      <c r="H6" s="34">
        <v>17.99</v>
      </c>
      <c r="I6" s="35">
        <f t="shared" si="1"/>
        <v>19.9888888888889</v>
      </c>
      <c r="J6" s="34">
        <v>20</v>
      </c>
      <c r="K6" s="34">
        <v>20</v>
      </c>
      <c r="L6" s="34">
        <v>30</v>
      </c>
      <c r="M6" s="34">
        <v>10</v>
      </c>
      <c r="N6" s="35">
        <f t="shared" si="2"/>
        <v>99.9888888888889</v>
      </c>
      <c r="O6" s="36"/>
    </row>
    <row r="7" ht="30" customHeight="1" spans="1:15">
      <c r="A7" s="31">
        <v>3</v>
      </c>
      <c r="B7" s="32" t="s">
        <v>24</v>
      </c>
      <c r="C7" s="33" t="s">
        <v>55</v>
      </c>
      <c r="D7" s="32" t="s">
        <v>56</v>
      </c>
      <c r="E7" s="34">
        <v>136</v>
      </c>
      <c r="F7" s="34">
        <v>0.05</v>
      </c>
      <c r="G7" s="34">
        <f t="shared" si="0"/>
        <v>136.05</v>
      </c>
      <c r="H7" s="34">
        <v>122.76</v>
      </c>
      <c r="I7" s="35">
        <f t="shared" si="1"/>
        <v>18.0463065049614</v>
      </c>
      <c r="J7" s="34">
        <v>20</v>
      </c>
      <c r="K7" s="34">
        <v>20</v>
      </c>
      <c r="L7" s="34">
        <v>27.07</v>
      </c>
      <c r="M7" s="34">
        <v>10</v>
      </c>
      <c r="N7" s="35">
        <f t="shared" si="2"/>
        <v>95.1163065049614</v>
      </c>
      <c r="O7" s="36"/>
    </row>
    <row r="8" ht="30" customHeight="1" spans="1:15">
      <c r="A8" s="31">
        <v>4</v>
      </c>
      <c r="B8" s="32" t="s">
        <v>24</v>
      </c>
      <c r="C8" s="33" t="s">
        <v>57</v>
      </c>
      <c r="D8" s="32" t="s">
        <v>52</v>
      </c>
      <c r="E8" s="34">
        <v>90.75</v>
      </c>
      <c r="F8" s="34">
        <v>667.79</v>
      </c>
      <c r="G8" s="34">
        <f t="shared" si="0"/>
        <v>758.54</v>
      </c>
      <c r="H8" s="34">
        <v>757.12</v>
      </c>
      <c r="I8" s="35">
        <f t="shared" si="1"/>
        <v>19.9625596540723</v>
      </c>
      <c r="J8" s="34">
        <v>20</v>
      </c>
      <c r="K8" s="34">
        <v>20</v>
      </c>
      <c r="L8" s="34">
        <v>30</v>
      </c>
      <c r="M8" s="34">
        <v>10</v>
      </c>
      <c r="N8" s="35">
        <f t="shared" si="2"/>
        <v>99.9625596540723</v>
      </c>
      <c r="O8" s="36"/>
    </row>
    <row r="9" ht="30" customHeight="1" spans="1:15">
      <c r="A9" s="31">
        <v>5</v>
      </c>
      <c r="B9" s="32" t="s">
        <v>24</v>
      </c>
      <c r="C9" s="33" t="s">
        <v>58</v>
      </c>
      <c r="D9" s="32" t="s">
        <v>59</v>
      </c>
      <c r="E9" s="34">
        <v>519</v>
      </c>
      <c r="F9" s="34">
        <v>64.46</v>
      </c>
      <c r="G9" s="34">
        <f t="shared" si="0"/>
        <v>583.46</v>
      </c>
      <c r="H9" s="34">
        <v>580.14</v>
      </c>
      <c r="I9" s="35">
        <f t="shared" si="1"/>
        <v>19.8861961402667</v>
      </c>
      <c r="J9" s="34">
        <v>20</v>
      </c>
      <c r="K9" s="34">
        <v>20</v>
      </c>
      <c r="L9" s="34">
        <v>30</v>
      </c>
      <c r="M9" s="34">
        <v>10</v>
      </c>
      <c r="N9" s="35">
        <f t="shared" si="2"/>
        <v>99.8861961402667</v>
      </c>
      <c r="O9" s="36"/>
    </row>
    <row r="10" ht="30" customHeight="1" spans="1:15">
      <c r="A10" s="31">
        <v>6</v>
      </c>
      <c r="B10" s="32" t="s">
        <v>24</v>
      </c>
      <c r="C10" s="33" t="s">
        <v>60</v>
      </c>
      <c r="D10" s="32" t="s">
        <v>61</v>
      </c>
      <c r="E10" s="34">
        <v>34.75</v>
      </c>
      <c r="F10" s="34">
        <v>1.2</v>
      </c>
      <c r="G10" s="34">
        <f t="shared" si="0"/>
        <v>35.95</v>
      </c>
      <c r="H10" s="34">
        <v>31.49</v>
      </c>
      <c r="I10" s="35">
        <f t="shared" si="1"/>
        <v>17.518776077886</v>
      </c>
      <c r="J10" s="34">
        <v>20</v>
      </c>
      <c r="K10" s="34">
        <v>20</v>
      </c>
      <c r="L10" s="34">
        <v>30</v>
      </c>
      <c r="M10" s="34">
        <v>10</v>
      </c>
      <c r="N10" s="35">
        <f t="shared" si="2"/>
        <v>97.518776077886</v>
      </c>
      <c r="O10" s="36"/>
    </row>
    <row r="11" ht="30" customHeight="1" spans="1:15">
      <c r="A11" s="31">
        <v>7</v>
      </c>
      <c r="B11" s="32" t="s">
        <v>24</v>
      </c>
      <c r="C11" s="33" t="s">
        <v>62</v>
      </c>
      <c r="D11" s="32" t="s">
        <v>48</v>
      </c>
      <c r="E11" s="34">
        <v>435</v>
      </c>
      <c r="F11" s="34">
        <v>30</v>
      </c>
      <c r="G11" s="34">
        <f t="shared" si="0"/>
        <v>465</v>
      </c>
      <c r="H11" s="34">
        <v>465</v>
      </c>
      <c r="I11" s="35">
        <f t="shared" si="1"/>
        <v>20</v>
      </c>
      <c r="J11" s="34">
        <v>20</v>
      </c>
      <c r="K11" s="34">
        <v>20</v>
      </c>
      <c r="L11" s="34">
        <v>30</v>
      </c>
      <c r="M11" s="34">
        <v>10</v>
      </c>
      <c r="N11" s="35">
        <f t="shared" si="2"/>
        <v>100</v>
      </c>
      <c r="O11" s="36"/>
    </row>
    <row r="12" ht="30" customHeight="1" spans="1:15">
      <c r="A12" s="31">
        <v>8</v>
      </c>
      <c r="B12" s="32" t="s">
        <v>24</v>
      </c>
      <c r="C12" s="33" t="s">
        <v>63</v>
      </c>
      <c r="D12" s="32" t="s">
        <v>64</v>
      </c>
      <c r="E12" s="34">
        <v>6</v>
      </c>
      <c r="F12" s="34"/>
      <c r="G12" s="34">
        <f t="shared" si="0"/>
        <v>6</v>
      </c>
      <c r="H12" s="34">
        <v>5.44</v>
      </c>
      <c r="I12" s="35">
        <f t="shared" si="1"/>
        <v>18.1333333333333</v>
      </c>
      <c r="J12" s="34">
        <v>20</v>
      </c>
      <c r="K12" s="34">
        <v>20</v>
      </c>
      <c r="L12" s="34">
        <v>30</v>
      </c>
      <c r="M12" s="34">
        <v>10</v>
      </c>
      <c r="N12" s="35">
        <f t="shared" si="2"/>
        <v>98.1333333333333</v>
      </c>
      <c r="O12" s="36"/>
    </row>
    <row r="13" ht="30" customHeight="1" spans="1:15">
      <c r="A13" s="31">
        <v>9</v>
      </c>
      <c r="B13" s="32" t="s">
        <v>24</v>
      </c>
      <c r="C13" s="33" t="s">
        <v>65</v>
      </c>
      <c r="D13" s="32" t="s">
        <v>61</v>
      </c>
      <c r="E13" s="34">
        <v>76.56</v>
      </c>
      <c r="F13" s="34"/>
      <c r="G13" s="34">
        <f t="shared" si="0"/>
        <v>76.56</v>
      </c>
      <c r="H13" s="34">
        <v>75.23</v>
      </c>
      <c r="I13" s="35">
        <f t="shared" si="1"/>
        <v>19.6525600835946</v>
      </c>
      <c r="J13" s="34">
        <v>20</v>
      </c>
      <c r="K13" s="34">
        <v>20</v>
      </c>
      <c r="L13" s="34">
        <v>30</v>
      </c>
      <c r="M13" s="34">
        <v>10</v>
      </c>
      <c r="N13" s="35">
        <f t="shared" si="2"/>
        <v>99.6525600835946</v>
      </c>
      <c r="O13" s="36"/>
    </row>
    <row r="14" ht="30" customHeight="1" spans="1:15">
      <c r="A14" s="31">
        <v>10</v>
      </c>
      <c r="B14" s="32" t="s">
        <v>24</v>
      </c>
      <c r="C14" s="33" t="s">
        <v>66</v>
      </c>
      <c r="D14" s="33" t="s">
        <v>42</v>
      </c>
      <c r="E14" s="34"/>
      <c r="F14" s="34">
        <v>823.86</v>
      </c>
      <c r="G14" s="34">
        <f t="shared" si="0"/>
        <v>823.86</v>
      </c>
      <c r="H14" s="34">
        <v>823.86</v>
      </c>
      <c r="I14" s="35">
        <f t="shared" si="1"/>
        <v>20</v>
      </c>
      <c r="J14" s="34">
        <v>20</v>
      </c>
      <c r="K14" s="34">
        <v>20</v>
      </c>
      <c r="L14" s="34">
        <v>30</v>
      </c>
      <c r="M14" s="34">
        <v>10</v>
      </c>
      <c r="N14" s="35">
        <f t="shared" si="2"/>
        <v>100</v>
      </c>
      <c r="O14" s="36"/>
    </row>
    <row r="15" ht="30" customHeight="1" spans="1:15">
      <c r="A15" s="31">
        <v>11</v>
      </c>
      <c r="B15" s="32" t="s">
        <v>24</v>
      </c>
      <c r="C15" s="33" t="s">
        <v>67</v>
      </c>
      <c r="D15" s="32" t="s">
        <v>52</v>
      </c>
      <c r="E15" s="34"/>
      <c r="F15" s="34">
        <v>65</v>
      </c>
      <c r="G15" s="34">
        <f t="shared" si="0"/>
        <v>65</v>
      </c>
      <c r="H15" s="34">
        <v>65</v>
      </c>
      <c r="I15" s="35">
        <f t="shared" si="1"/>
        <v>20</v>
      </c>
      <c r="J15" s="34">
        <v>20</v>
      </c>
      <c r="K15" s="34">
        <v>20</v>
      </c>
      <c r="L15" s="34">
        <v>30</v>
      </c>
      <c r="M15" s="34">
        <v>10</v>
      </c>
      <c r="N15" s="35">
        <f t="shared" si="2"/>
        <v>100</v>
      </c>
      <c r="O15" s="36"/>
    </row>
    <row r="16" ht="30" customHeight="1" spans="1:15">
      <c r="A16" s="31">
        <v>12</v>
      </c>
      <c r="B16" s="32" t="s">
        <v>24</v>
      </c>
      <c r="C16" s="33" t="s">
        <v>68</v>
      </c>
      <c r="D16" s="32" t="s">
        <v>52</v>
      </c>
      <c r="E16" s="34"/>
      <c r="F16" s="34">
        <v>0.99</v>
      </c>
      <c r="G16" s="34">
        <f t="shared" si="0"/>
        <v>0.99</v>
      </c>
      <c r="H16" s="34">
        <v>0.99</v>
      </c>
      <c r="I16" s="35">
        <f t="shared" si="1"/>
        <v>20</v>
      </c>
      <c r="J16" s="34">
        <v>20</v>
      </c>
      <c r="K16" s="34">
        <v>19</v>
      </c>
      <c r="L16" s="34">
        <v>30</v>
      </c>
      <c r="M16" s="34">
        <v>10</v>
      </c>
      <c r="N16" s="35">
        <f t="shared" si="2"/>
        <v>99</v>
      </c>
      <c r="O16" s="36"/>
    </row>
    <row r="17" ht="30" customHeight="1" spans="1:15">
      <c r="A17" s="31">
        <v>13</v>
      </c>
      <c r="B17" s="32" t="s">
        <v>24</v>
      </c>
      <c r="C17" s="33" t="s">
        <v>69</v>
      </c>
      <c r="D17" s="32" t="s">
        <v>52</v>
      </c>
      <c r="E17" s="34"/>
      <c r="F17" s="34">
        <v>6.3</v>
      </c>
      <c r="G17" s="34">
        <f t="shared" si="0"/>
        <v>6.3</v>
      </c>
      <c r="H17" s="34">
        <v>6.3</v>
      </c>
      <c r="I17" s="35">
        <f t="shared" si="1"/>
        <v>20</v>
      </c>
      <c r="J17" s="34">
        <v>20</v>
      </c>
      <c r="K17" s="34">
        <v>19</v>
      </c>
      <c r="L17" s="34">
        <v>30</v>
      </c>
      <c r="M17" s="34">
        <v>10</v>
      </c>
      <c r="N17" s="35">
        <f t="shared" si="2"/>
        <v>99</v>
      </c>
      <c r="O17" s="36"/>
    </row>
    <row r="18" ht="30" customHeight="1" spans="1:15">
      <c r="A18" s="31">
        <v>14</v>
      </c>
      <c r="B18" s="32" t="s">
        <v>24</v>
      </c>
      <c r="C18" s="33" t="s">
        <v>70</v>
      </c>
      <c r="D18" s="32" t="s">
        <v>59</v>
      </c>
      <c r="E18" s="34"/>
      <c r="F18" s="34">
        <v>28.3</v>
      </c>
      <c r="G18" s="34">
        <f t="shared" si="0"/>
        <v>28.3</v>
      </c>
      <c r="H18" s="34">
        <v>28.3</v>
      </c>
      <c r="I18" s="35">
        <f t="shared" si="1"/>
        <v>20</v>
      </c>
      <c r="J18" s="34">
        <v>20</v>
      </c>
      <c r="K18" s="34">
        <v>20</v>
      </c>
      <c r="L18" s="34">
        <v>30</v>
      </c>
      <c r="M18" s="34">
        <v>10</v>
      </c>
      <c r="N18" s="35">
        <f t="shared" si="2"/>
        <v>100</v>
      </c>
      <c r="O18" s="36"/>
    </row>
    <row r="19" ht="30" customHeight="1" spans="1:15">
      <c r="A19" s="31">
        <v>15</v>
      </c>
      <c r="B19" s="32" t="s">
        <v>24</v>
      </c>
      <c r="C19" s="33" t="s">
        <v>71</v>
      </c>
      <c r="D19" s="32" t="s">
        <v>46</v>
      </c>
      <c r="E19" s="34"/>
      <c r="F19" s="34">
        <v>47.5</v>
      </c>
      <c r="G19" s="34">
        <f t="shared" si="0"/>
        <v>47.5</v>
      </c>
      <c r="H19" s="34">
        <v>43.93</v>
      </c>
      <c r="I19" s="35">
        <f t="shared" si="1"/>
        <v>18.4968421052632</v>
      </c>
      <c r="J19" s="34">
        <v>20</v>
      </c>
      <c r="K19" s="34">
        <v>20</v>
      </c>
      <c r="L19" s="34">
        <v>30</v>
      </c>
      <c r="M19" s="34">
        <v>10</v>
      </c>
      <c r="N19" s="35">
        <f t="shared" si="2"/>
        <v>98.4968421052632</v>
      </c>
      <c r="O19" s="36"/>
    </row>
    <row r="20" ht="30" customHeight="1" spans="1:15">
      <c r="A20" s="31">
        <v>16</v>
      </c>
      <c r="B20" s="32" t="s">
        <v>24</v>
      </c>
      <c r="C20" s="33" t="s">
        <v>72</v>
      </c>
      <c r="D20" s="32" t="s">
        <v>73</v>
      </c>
      <c r="E20" s="34"/>
      <c r="F20" s="34">
        <v>27</v>
      </c>
      <c r="G20" s="34">
        <f t="shared" si="0"/>
        <v>27</v>
      </c>
      <c r="H20" s="34">
        <v>27</v>
      </c>
      <c r="I20" s="35">
        <f t="shared" si="1"/>
        <v>20</v>
      </c>
      <c r="J20" s="34">
        <v>20</v>
      </c>
      <c r="K20" s="34">
        <v>20</v>
      </c>
      <c r="L20" s="34">
        <v>30</v>
      </c>
      <c r="M20" s="34">
        <v>10</v>
      </c>
      <c r="N20" s="35">
        <f t="shared" si="2"/>
        <v>100</v>
      </c>
      <c r="O20" s="36"/>
    </row>
    <row r="21" s="10" customFormat="1" ht="30" customHeight="1" spans="1:15">
      <c r="A21" s="31">
        <v>17</v>
      </c>
      <c r="B21" s="37" t="s">
        <v>24</v>
      </c>
      <c r="C21" s="38" t="s">
        <v>74</v>
      </c>
      <c r="D21" s="37" t="s">
        <v>35</v>
      </c>
      <c r="E21" s="34"/>
      <c r="F21" s="34">
        <v>13.49</v>
      </c>
      <c r="G21" s="34">
        <f t="shared" si="0"/>
        <v>13.49</v>
      </c>
      <c r="H21" s="34">
        <v>13.48</v>
      </c>
      <c r="I21" s="35">
        <f t="shared" si="1"/>
        <v>19.9851742031134</v>
      </c>
      <c r="J21" s="34">
        <v>20</v>
      </c>
      <c r="K21" s="34">
        <v>20</v>
      </c>
      <c r="L21" s="34">
        <v>30</v>
      </c>
      <c r="M21" s="34">
        <v>10</v>
      </c>
      <c r="N21" s="35">
        <f t="shared" si="2"/>
        <v>99.9851742031134</v>
      </c>
      <c r="O21" s="39"/>
    </row>
    <row r="22" ht="30" customHeight="1" spans="1:15">
      <c r="A22" s="31">
        <v>18</v>
      </c>
      <c r="B22" s="32" t="s">
        <v>24</v>
      </c>
      <c r="C22" s="33" t="s">
        <v>75</v>
      </c>
      <c r="D22" s="32" t="s">
        <v>73</v>
      </c>
      <c r="E22" s="34"/>
      <c r="F22" s="34">
        <v>270</v>
      </c>
      <c r="G22" s="34">
        <v>270</v>
      </c>
      <c r="H22" s="34">
        <v>194.76</v>
      </c>
      <c r="I22" s="35">
        <f t="shared" si="1"/>
        <v>14.4266666666667</v>
      </c>
      <c r="J22" s="34">
        <v>20</v>
      </c>
      <c r="K22" s="34">
        <v>20</v>
      </c>
      <c r="L22" s="34">
        <v>30</v>
      </c>
      <c r="M22" s="34">
        <v>10</v>
      </c>
      <c r="N22" s="35">
        <f t="shared" si="2"/>
        <v>94.4266666666667</v>
      </c>
      <c r="O22" s="36"/>
    </row>
    <row r="23" ht="30" customHeight="1" spans="1:15">
      <c r="A23" s="31">
        <v>19</v>
      </c>
      <c r="B23" s="32" t="s">
        <v>24</v>
      </c>
      <c r="C23" s="33" t="s">
        <v>76</v>
      </c>
      <c r="D23" s="32" t="s">
        <v>52</v>
      </c>
      <c r="E23" s="34"/>
      <c r="F23" s="34">
        <v>10</v>
      </c>
      <c r="G23" s="34">
        <f>F23+E23</f>
        <v>10</v>
      </c>
      <c r="H23" s="34">
        <v>9.99</v>
      </c>
      <c r="I23" s="35">
        <f t="shared" si="1"/>
        <v>19.98</v>
      </c>
      <c r="J23" s="34">
        <v>20</v>
      </c>
      <c r="K23" s="34">
        <v>20</v>
      </c>
      <c r="L23" s="34">
        <v>30</v>
      </c>
      <c r="M23" s="34">
        <v>10</v>
      </c>
      <c r="N23" s="35">
        <f t="shared" si="2"/>
        <v>99.98</v>
      </c>
      <c r="O23" s="36"/>
    </row>
    <row r="24" ht="30" customHeight="1" spans="1:15">
      <c r="A24" s="31">
        <v>20</v>
      </c>
      <c r="B24" s="32" t="s">
        <v>24</v>
      </c>
      <c r="C24" s="33" t="s">
        <v>77</v>
      </c>
      <c r="D24" s="32" t="s">
        <v>59</v>
      </c>
      <c r="E24" s="34"/>
      <c r="F24" s="34">
        <v>147.61</v>
      </c>
      <c r="G24" s="34">
        <f>F24+E24</f>
        <v>147.61</v>
      </c>
      <c r="H24" s="34">
        <v>147.61</v>
      </c>
      <c r="I24" s="35">
        <f t="shared" si="1"/>
        <v>20</v>
      </c>
      <c r="J24" s="34">
        <v>20</v>
      </c>
      <c r="K24" s="34">
        <v>20</v>
      </c>
      <c r="L24" s="34">
        <v>30</v>
      </c>
      <c r="M24" s="34">
        <v>10</v>
      </c>
      <c r="N24" s="35">
        <f t="shared" si="2"/>
        <v>100</v>
      </c>
      <c r="O24" s="36"/>
    </row>
    <row r="25" ht="30" customHeight="1" spans="1:15">
      <c r="A25" s="31">
        <v>21</v>
      </c>
      <c r="B25" s="32" t="s">
        <v>24</v>
      </c>
      <c r="C25" s="33" t="s">
        <v>78</v>
      </c>
      <c r="D25" s="32" t="s">
        <v>52</v>
      </c>
      <c r="E25" s="34"/>
      <c r="F25" s="34">
        <v>9.1</v>
      </c>
      <c r="G25" s="34">
        <f>F25+E25</f>
        <v>9.1</v>
      </c>
      <c r="H25" s="34">
        <v>9.1</v>
      </c>
      <c r="I25" s="35">
        <f t="shared" si="1"/>
        <v>20</v>
      </c>
      <c r="J25" s="34">
        <v>20</v>
      </c>
      <c r="K25" s="34">
        <v>20</v>
      </c>
      <c r="L25" s="34">
        <v>30</v>
      </c>
      <c r="M25" s="34">
        <v>10</v>
      </c>
      <c r="N25" s="35">
        <f t="shared" si="2"/>
        <v>100</v>
      </c>
      <c r="O25" s="36"/>
    </row>
    <row r="26" ht="30" customHeight="1" spans="1:15">
      <c r="A26" s="31">
        <v>22</v>
      </c>
      <c r="B26" s="32" t="s">
        <v>24</v>
      </c>
      <c r="C26" s="33" t="s">
        <v>79</v>
      </c>
      <c r="D26" s="32" t="s">
        <v>73</v>
      </c>
      <c r="E26" s="34"/>
      <c r="F26" s="34">
        <v>38</v>
      </c>
      <c r="G26" s="34">
        <v>38</v>
      </c>
      <c r="H26" s="34">
        <v>26.35</v>
      </c>
      <c r="I26" s="35">
        <f t="shared" si="1"/>
        <v>13.8684210526316</v>
      </c>
      <c r="J26" s="34">
        <v>20</v>
      </c>
      <c r="K26" s="34">
        <v>20</v>
      </c>
      <c r="L26" s="34">
        <v>30</v>
      </c>
      <c r="M26" s="34">
        <v>10</v>
      </c>
      <c r="N26" s="35">
        <f t="shared" si="2"/>
        <v>93.8684210526316</v>
      </c>
      <c r="O26" s="36"/>
    </row>
    <row r="27" s="11" customFormat="1" ht="30" customHeight="1" spans="1:15">
      <c r="A27" s="31">
        <v>23</v>
      </c>
      <c r="B27" s="32" t="s">
        <v>24</v>
      </c>
      <c r="C27" s="33" t="s">
        <v>80</v>
      </c>
      <c r="D27" s="32" t="s">
        <v>59</v>
      </c>
      <c r="E27" s="34"/>
      <c r="F27" s="34">
        <v>351.21</v>
      </c>
      <c r="G27" s="34">
        <f t="shared" ref="G27:G41" si="3">F27+E27</f>
        <v>351.21</v>
      </c>
      <c r="H27" s="34">
        <v>351.05</v>
      </c>
      <c r="I27" s="35">
        <f t="shared" ref="I27:I41" si="4">H27/G27*20</f>
        <v>19.9908886421229</v>
      </c>
      <c r="J27" s="34">
        <v>20</v>
      </c>
      <c r="K27" s="34">
        <v>20</v>
      </c>
      <c r="L27" s="34">
        <v>30</v>
      </c>
      <c r="M27" s="34">
        <v>10</v>
      </c>
      <c r="N27" s="35">
        <f t="shared" ref="N27:N41" si="5">M27+L27+K27+J27+I27</f>
        <v>99.9908886421229</v>
      </c>
      <c r="O27" s="36"/>
    </row>
    <row r="28" s="12" customFormat="1" ht="30" customHeight="1" spans="1:15">
      <c r="A28" s="31">
        <v>24</v>
      </c>
      <c r="B28" s="37" t="s">
        <v>24</v>
      </c>
      <c r="C28" s="38" t="s">
        <v>81</v>
      </c>
      <c r="D28" s="37" t="s">
        <v>59</v>
      </c>
      <c r="E28" s="34"/>
      <c r="F28" s="34">
        <v>88.66</v>
      </c>
      <c r="G28" s="34">
        <f t="shared" si="3"/>
        <v>88.66</v>
      </c>
      <c r="H28" s="34">
        <v>88.66</v>
      </c>
      <c r="I28" s="35">
        <f t="shared" si="4"/>
        <v>20</v>
      </c>
      <c r="J28" s="34">
        <v>20</v>
      </c>
      <c r="K28" s="34">
        <v>20</v>
      </c>
      <c r="L28" s="34">
        <v>30</v>
      </c>
      <c r="M28" s="34">
        <v>10</v>
      </c>
      <c r="N28" s="35">
        <f t="shared" si="5"/>
        <v>100</v>
      </c>
      <c r="O28" s="40"/>
    </row>
    <row r="29" s="12" customFormat="1" ht="36" spans="1:15">
      <c r="A29" s="31">
        <v>25</v>
      </c>
      <c r="B29" s="37" t="s">
        <v>24</v>
      </c>
      <c r="C29" s="38" t="s">
        <v>82</v>
      </c>
      <c r="D29" s="37" t="s">
        <v>59</v>
      </c>
      <c r="E29" s="34"/>
      <c r="F29" s="34">
        <f>136.34+52.74</f>
        <v>189.08</v>
      </c>
      <c r="G29" s="34">
        <f t="shared" si="3"/>
        <v>189.08</v>
      </c>
      <c r="H29" s="35">
        <v>189.077943</v>
      </c>
      <c r="I29" s="35">
        <f t="shared" si="4"/>
        <v>19.9997824201396</v>
      </c>
      <c r="J29" s="34">
        <v>20</v>
      </c>
      <c r="K29" s="34">
        <v>20</v>
      </c>
      <c r="L29" s="34">
        <v>30</v>
      </c>
      <c r="M29" s="34">
        <v>10</v>
      </c>
      <c r="N29" s="35">
        <f t="shared" si="5"/>
        <v>99.9997824201396</v>
      </c>
      <c r="O29" s="40" t="s">
        <v>83</v>
      </c>
    </row>
    <row r="30" s="12" customFormat="1" ht="36" spans="1:15">
      <c r="A30" s="31">
        <v>26</v>
      </c>
      <c r="B30" s="37" t="s">
        <v>24</v>
      </c>
      <c r="C30" s="38" t="s">
        <v>84</v>
      </c>
      <c r="D30" s="37" t="s">
        <v>59</v>
      </c>
      <c r="E30" s="34"/>
      <c r="F30" s="35">
        <f>45.4+9.375</f>
        <v>54.775</v>
      </c>
      <c r="G30" s="35">
        <f t="shared" si="3"/>
        <v>54.775</v>
      </c>
      <c r="H30" s="35">
        <f>45.4+9.375</f>
        <v>54.775</v>
      </c>
      <c r="I30" s="35">
        <f t="shared" si="4"/>
        <v>20</v>
      </c>
      <c r="J30" s="34">
        <v>20</v>
      </c>
      <c r="K30" s="34">
        <v>20</v>
      </c>
      <c r="L30" s="34">
        <v>30</v>
      </c>
      <c r="M30" s="34">
        <v>10</v>
      </c>
      <c r="N30" s="35">
        <f t="shared" si="5"/>
        <v>100</v>
      </c>
      <c r="O30" s="40" t="s">
        <v>85</v>
      </c>
    </row>
    <row r="31" s="11" customFormat="1" ht="30" customHeight="1" spans="1:15">
      <c r="A31" s="31">
        <v>27</v>
      </c>
      <c r="B31" s="32" t="s">
        <v>24</v>
      </c>
      <c r="C31" s="33" t="s">
        <v>86</v>
      </c>
      <c r="D31" s="32" t="s">
        <v>59</v>
      </c>
      <c r="E31" s="34"/>
      <c r="F31" s="34">
        <v>26.87</v>
      </c>
      <c r="G31" s="34">
        <f t="shared" si="3"/>
        <v>26.87</v>
      </c>
      <c r="H31" s="34">
        <v>26.87</v>
      </c>
      <c r="I31" s="35">
        <f t="shared" si="4"/>
        <v>20</v>
      </c>
      <c r="J31" s="34">
        <v>20</v>
      </c>
      <c r="K31" s="34">
        <v>20</v>
      </c>
      <c r="L31" s="34">
        <v>30</v>
      </c>
      <c r="M31" s="34">
        <v>10</v>
      </c>
      <c r="N31" s="35">
        <f t="shared" si="5"/>
        <v>100</v>
      </c>
      <c r="O31" s="36"/>
    </row>
    <row r="32" s="11" customFormat="1" ht="30" customHeight="1" spans="1:15">
      <c r="A32" s="31">
        <v>28</v>
      </c>
      <c r="B32" s="32" t="s">
        <v>24</v>
      </c>
      <c r="C32" s="33" t="s">
        <v>87</v>
      </c>
      <c r="D32" s="32" t="s">
        <v>59</v>
      </c>
      <c r="E32" s="34"/>
      <c r="F32" s="34">
        <v>4.88</v>
      </c>
      <c r="G32" s="34">
        <f t="shared" si="3"/>
        <v>4.88</v>
      </c>
      <c r="H32" s="34">
        <v>4.88</v>
      </c>
      <c r="I32" s="35">
        <f t="shared" si="4"/>
        <v>20</v>
      </c>
      <c r="J32" s="34">
        <v>20</v>
      </c>
      <c r="K32" s="34">
        <v>20</v>
      </c>
      <c r="L32" s="34">
        <v>30</v>
      </c>
      <c r="M32" s="34">
        <v>10</v>
      </c>
      <c r="N32" s="35">
        <f t="shared" si="5"/>
        <v>100</v>
      </c>
      <c r="O32" s="36"/>
    </row>
    <row r="33" s="11" customFormat="1" ht="30" customHeight="1" spans="1:15">
      <c r="A33" s="31">
        <v>29</v>
      </c>
      <c r="B33" s="32" t="s">
        <v>24</v>
      </c>
      <c r="C33" s="33" t="s">
        <v>88</v>
      </c>
      <c r="D33" s="32" t="s">
        <v>59</v>
      </c>
      <c r="E33" s="34"/>
      <c r="F33" s="34">
        <v>256.41</v>
      </c>
      <c r="G33" s="34">
        <f t="shared" si="3"/>
        <v>256.41</v>
      </c>
      <c r="H33" s="34">
        <v>256.41</v>
      </c>
      <c r="I33" s="35">
        <f t="shared" si="4"/>
        <v>20</v>
      </c>
      <c r="J33" s="34">
        <v>20</v>
      </c>
      <c r="K33" s="34">
        <v>20</v>
      </c>
      <c r="L33" s="34">
        <v>30</v>
      </c>
      <c r="M33" s="34">
        <v>10</v>
      </c>
      <c r="N33" s="35">
        <f t="shared" si="5"/>
        <v>100</v>
      </c>
      <c r="O33" s="36"/>
    </row>
    <row r="34" s="11" customFormat="1" ht="30" customHeight="1" spans="1:15">
      <c r="A34" s="31">
        <v>30</v>
      </c>
      <c r="B34" s="32" t="s">
        <v>24</v>
      </c>
      <c r="C34" s="33" t="s">
        <v>89</v>
      </c>
      <c r="D34" s="32" t="s">
        <v>59</v>
      </c>
      <c r="E34" s="34"/>
      <c r="F34" s="34">
        <v>461.04</v>
      </c>
      <c r="G34" s="34">
        <f t="shared" si="3"/>
        <v>461.04</v>
      </c>
      <c r="H34" s="34">
        <v>461.04</v>
      </c>
      <c r="I34" s="35">
        <f t="shared" si="4"/>
        <v>20</v>
      </c>
      <c r="J34" s="34">
        <v>20</v>
      </c>
      <c r="K34" s="34">
        <v>20</v>
      </c>
      <c r="L34" s="34">
        <v>30</v>
      </c>
      <c r="M34" s="34">
        <v>10</v>
      </c>
      <c r="N34" s="35">
        <f t="shared" si="5"/>
        <v>100</v>
      </c>
      <c r="O34" s="36"/>
    </row>
    <row r="35" s="11" customFormat="1" ht="36" customHeight="1" spans="1:15">
      <c r="A35" s="31">
        <v>31</v>
      </c>
      <c r="B35" s="32" t="s">
        <v>24</v>
      </c>
      <c r="C35" s="33" t="s">
        <v>90</v>
      </c>
      <c r="D35" s="32" t="s">
        <v>59</v>
      </c>
      <c r="E35" s="34"/>
      <c r="F35" s="34">
        <v>22</v>
      </c>
      <c r="G35" s="34">
        <f t="shared" si="3"/>
        <v>22</v>
      </c>
      <c r="H35" s="34">
        <v>22</v>
      </c>
      <c r="I35" s="35">
        <f t="shared" si="4"/>
        <v>20</v>
      </c>
      <c r="J35" s="34">
        <v>20</v>
      </c>
      <c r="K35" s="34">
        <v>20</v>
      </c>
      <c r="L35" s="34">
        <v>30</v>
      </c>
      <c r="M35" s="34">
        <v>10</v>
      </c>
      <c r="N35" s="35">
        <f t="shared" si="5"/>
        <v>100</v>
      </c>
      <c r="O35" s="36"/>
    </row>
    <row r="36" s="10" customFormat="1" ht="30" customHeight="1" spans="1:15">
      <c r="A36" s="31">
        <v>32</v>
      </c>
      <c r="B36" s="37" t="s">
        <v>24</v>
      </c>
      <c r="C36" s="38" t="s">
        <v>91</v>
      </c>
      <c r="D36" s="37" t="s">
        <v>48</v>
      </c>
      <c r="E36" s="34"/>
      <c r="F36" s="35">
        <v>38.64</v>
      </c>
      <c r="G36" s="35">
        <f t="shared" si="3"/>
        <v>38.64</v>
      </c>
      <c r="H36" s="35">
        <v>38.64</v>
      </c>
      <c r="I36" s="35">
        <f t="shared" si="4"/>
        <v>20</v>
      </c>
      <c r="J36" s="35">
        <v>20</v>
      </c>
      <c r="K36" s="35">
        <v>20</v>
      </c>
      <c r="L36" s="35">
        <v>20</v>
      </c>
      <c r="M36" s="35">
        <v>20</v>
      </c>
      <c r="N36" s="35">
        <f t="shared" si="5"/>
        <v>100</v>
      </c>
      <c r="O36" s="39"/>
    </row>
    <row r="37" s="12" customFormat="1" ht="30" customHeight="1" spans="1:15">
      <c r="A37" s="31">
        <v>33</v>
      </c>
      <c r="B37" s="37" t="s">
        <v>24</v>
      </c>
      <c r="C37" s="38" t="s">
        <v>92</v>
      </c>
      <c r="D37" s="37" t="s">
        <v>35</v>
      </c>
      <c r="E37" s="34"/>
      <c r="F37" s="35">
        <v>2.67</v>
      </c>
      <c r="G37" s="35">
        <f t="shared" si="3"/>
        <v>2.67</v>
      </c>
      <c r="H37" s="35">
        <v>2.67</v>
      </c>
      <c r="I37" s="35">
        <f t="shared" si="4"/>
        <v>20</v>
      </c>
      <c r="J37" s="35">
        <v>20</v>
      </c>
      <c r="K37" s="35">
        <v>20</v>
      </c>
      <c r="L37" s="35">
        <v>30</v>
      </c>
      <c r="M37" s="35">
        <v>10</v>
      </c>
      <c r="N37" s="35">
        <f t="shared" si="5"/>
        <v>100</v>
      </c>
      <c r="O37" s="40"/>
    </row>
    <row r="38" s="10" customFormat="1" ht="30" customHeight="1" spans="1:15">
      <c r="A38" s="31">
        <v>34</v>
      </c>
      <c r="B38" s="37" t="s">
        <v>24</v>
      </c>
      <c r="C38" s="38" t="s">
        <v>93</v>
      </c>
      <c r="D38" s="37" t="s">
        <v>94</v>
      </c>
      <c r="E38" s="34"/>
      <c r="F38" s="35">
        <v>2</v>
      </c>
      <c r="G38" s="35">
        <f t="shared" si="3"/>
        <v>2</v>
      </c>
      <c r="H38" s="35">
        <v>2</v>
      </c>
      <c r="I38" s="35">
        <f t="shared" si="4"/>
        <v>20</v>
      </c>
      <c r="J38" s="35">
        <v>20</v>
      </c>
      <c r="K38" s="35">
        <v>20</v>
      </c>
      <c r="L38" s="35">
        <v>30</v>
      </c>
      <c r="M38" s="35">
        <v>10</v>
      </c>
      <c r="N38" s="35">
        <f t="shared" si="5"/>
        <v>100</v>
      </c>
      <c r="O38" s="39"/>
    </row>
    <row r="39" s="11" customFormat="1" ht="48" spans="1:15">
      <c r="A39" s="31">
        <v>35</v>
      </c>
      <c r="B39" s="37" t="s">
        <v>24</v>
      </c>
      <c r="C39" s="38" t="s">
        <v>95</v>
      </c>
      <c r="D39" s="37" t="s">
        <v>52</v>
      </c>
      <c r="E39" s="34"/>
      <c r="F39" s="35">
        <v>26</v>
      </c>
      <c r="G39" s="35">
        <f t="shared" si="3"/>
        <v>26</v>
      </c>
      <c r="H39" s="35">
        <v>8.62</v>
      </c>
      <c r="I39" s="35">
        <f t="shared" si="4"/>
        <v>6.63076923076923</v>
      </c>
      <c r="J39" s="35">
        <v>20</v>
      </c>
      <c r="K39" s="35">
        <v>19.5</v>
      </c>
      <c r="L39" s="35">
        <v>30</v>
      </c>
      <c r="M39" s="35">
        <v>10</v>
      </c>
      <c r="N39" s="35">
        <f t="shared" si="5"/>
        <v>86.1307692307692</v>
      </c>
      <c r="O39" s="36" t="s">
        <v>96</v>
      </c>
    </row>
    <row r="40" s="10" customFormat="1" ht="30" customHeight="1" spans="1:15">
      <c r="A40" s="31">
        <v>36</v>
      </c>
      <c r="B40" s="37" t="s">
        <v>24</v>
      </c>
      <c r="C40" s="38" t="s">
        <v>97</v>
      </c>
      <c r="D40" s="37" t="s">
        <v>48</v>
      </c>
      <c r="E40" s="34"/>
      <c r="F40" s="35">
        <v>452.85</v>
      </c>
      <c r="G40" s="35">
        <f t="shared" si="3"/>
        <v>452.85</v>
      </c>
      <c r="H40" s="35">
        <v>452.85</v>
      </c>
      <c r="I40" s="35">
        <f t="shared" si="4"/>
        <v>20</v>
      </c>
      <c r="J40" s="35">
        <v>20</v>
      </c>
      <c r="K40" s="35">
        <v>20</v>
      </c>
      <c r="L40" s="35">
        <v>20</v>
      </c>
      <c r="M40" s="35">
        <v>20</v>
      </c>
      <c r="N40" s="35">
        <f t="shared" si="5"/>
        <v>100</v>
      </c>
      <c r="O40" s="39"/>
    </row>
    <row r="41" s="11" customFormat="1" ht="30" customHeight="1" spans="1:15">
      <c r="A41" s="31">
        <v>37</v>
      </c>
      <c r="B41" s="32" t="s">
        <v>24</v>
      </c>
      <c r="C41" s="33" t="s">
        <v>98</v>
      </c>
      <c r="D41" s="32" t="s">
        <v>42</v>
      </c>
      <c r="E41" s="34"/>
      <c r="F41" s="35">
        <v>28.77</v>
      </c>
      <c r="G41" s="35">
        <f t="shared" si="3"/>
        <v>28.77</v>
      </c>
      <c r="H41" s="35">
        <v>28.77</v>
      </c>
      <c r="I41" s="35">
        <f t="shared" si="4"/>
        <v>20</v>
      </c>
      <c r="J41" s="35">
        <v>20</v>
      </c>
      <c r="K41" s="35">
        <v>20</v>
      </c>
      <c r="L41" s="35">
        <v>20</v>
      </c>
      <c r="M41" s="35">
        <v>20</v>
      </c>
      <c r="N41" s="35">
        <f t="shared" si="5"/>
        <v>100</v>
      </c>
      <c r="O41" s="36"/>
    </row>
  </sheetData>
  <autoFilter xmlns:etc="http://www.wps.cn/officeDocument/2017/etCustomData" ref="A4:O41" etc:filterBottomFollowUsedRange="0">
    <extLst/>
  </autoFilter>
  <mergeCells count="11">
    <mergeCell ref="A1:O1"/>
    <mergeCell ref="A2:B2"/>
    <mergeCell ref="E2:H2"/>
    <mergeCell ref="E3:G3"/>
    <mergeCell ref="I3:N3"/>
    <mergeCell ref="A3:A4"/>
    <mergeCell ref="B3:B4"/>
    <mergeCell ref="C3:C4"/>
    <mergeCell ref="D3:D4"/>
    <mergeCell ref="H3:H4"/>
    <mergeCell ref="O3:O4"/>
  </mergeCells>
  <pageMargins left="0.751388888888889" right="0.751388888888889" top="1" bottom="1" header="0.5" footer="0.5"/>
  <pageSetup paperSize="9" scale="67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F29" sqref="F29"/>
    </sheetView>
  </sheetViews>
  <sheetFormatPr defaultColWidth="9" defaultRowHeight="13.5"/>
  <cols>
    <col min="1" max="18" width="7.64166666666667" customWidth="1"/>
  </cols>
  <sheetData>
    <row r="1" ht="21" spans="1:18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5" customHeight="1" spans="1:18">
      <c r="A2" s="2" t="s">
        <v>4</v>
      </c>
      <c r="B2" s="3" t="s">
        <v>100</v>
      </c>
      <c r="C2" s="3" t="s">
        <v>101</v>
      </c>
      <c r="D2" s="3" t="s">
        <v>102</v>
      </c>
      <c r="E2" s="3" t="s">
        <v>103</v>
      </c>
      <c r="F2" s="3" t="s">
        <v>104</v>
      </c>
      <c r="G2" s="3" t="s">
        <v>7</v>
      </c>
      <c r="H2" s="3" t="s">
        <v>105</v>
      </c>
      <c r="I2" s="3" t="s">
        <v>106</v>
      </c>
      <c r="J2" s="3" t="s">
        <v>107</v>
      </c>
      <c r="K2" s="3"/>
      <c r="L2" s="3" t="s">
        <v>108</v>
      </c>
      <c r="M2" s="3"/>
      <c r="N2" s="2" t="s">
        <v>109</v>
      </c>
      <c r="O2" s="3" t="s">
        <v>110</v>
      </c>
      <c r="P2" s="3" t="s">
        <v>111</v>
      </c>
      <c r="Q2" s="3" t="s">
        <v>112</v>
      </c>
      <c r="R2" s="3" t="s">
        <v>113</v>
      </c>
    </row>
    <row r="3" ht="80" customHeight="1" spans="1:18">
      <c r="A3" s="2"/>
      <c r="B3" s="3"/>
      <c r="C3" s="3"/>
      <c r="D3" s="3"/>
      <c r="E3" s="2"/>
      <c r="F3" s="3"/>
      <c r="G3" s="3"/>
      <c r="H3" s="2"/>
      <c r="I3" s="3"/>
      <c r="J3" s="2" t="s">
        <v>114</v>
      </c>
      <c r="K3" s="3" t="s">
        <v>115</v>
      </c>
      <c r="L3" s="2" t="s">
        <v>114</v>
      </c>
      <c r="M3" s="3" t="s">
        <v>115</v>
      </c>
      <c r="N3" s="2"/>
      <c r="O3" s="4"/>
      <c r="P3" s="4"/>
      <c r="Q3" s="3"/>
      <c r="R3" s="3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45" customHeight="1" spans="1:18">
      <c r="A15" s="6" t="s">
        <v>116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1" ht="21" customHeight="1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</sheetData>
  <mergeCells count="19">
    <mergeCell ref="A1:R1"/>
    <mergeCell ref="J2:K2"/>
    <mergeCell ref="L2:M2"/>
    <mergeCell ref="A15:R15"/>
    <mergeCell ref="A16:N1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  <mergeCell ref="O2:O3"/>
    <mergeCell ref="P2:P3"/>
    <mergeCell ref="Q2:Q3"/>
    <mergeCell ref="R2:R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附加5部门整体汇总表</vt:lpstr>
      <vt:lpstr>附件5项目自评汇总表1000w以上</vt:lpstr>
      <vt:lpstr>附件5项目自评汇总表 (1000以下)</vt:lpstr>
      <vt:lpstr>附件6第三方机构绩效评价报告备案表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一蓑烟雨</cp:lastModifiedBy>
  <dcterms:created xsi:type="dcterms:W3CDTF">2026-03-10T01:13:00Z</dcterms:created>
  <dcterms:modified xsi:type="dcterms:W3CDTF">2026-07-20T06:52:32Z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E10ABEFAA0C844E39D0B98E8C8841A7B_13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