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<sst xmlns="http://schemas.openxmlformats.org/spreadsheetml/2006/main" count="279" uniqueCount="127">
  <si>
    <t>2024年度武汉市东西湖区绩效自评情况汇总表</t>
  </si>
  <si>
    <t>填表人：杨帆</t>
  </si>
  <si>
    <t>联系电话：</t>
  </si>
  <si>
    <t>单位：万元</t>
  </si>
  <si>
    <t>总序号</t>
  </si>
  <si>
    <t>单位代码</t>
  </si>
  <si>
    <t>单位序号</t>
  </si>
  <si>
    <t>预算部门</t>
  </si>
  <si>
    <t>项目名称</t>
  </si>
  <si>
    <t>实施科室（单位）</t>
  </si>
  <si>
    <t>全年预算数</t>
  </si>
  <si>
    <t>全年
执行数</t>
  </si>
  <si>
    <t>执行率</t>
  </si>
  <si>
    <t>项目自评得分</t>
  </si>
  <si>
    <t>指标偏差大或未完成原因分析（简要概述）</t>
  </si>
  <si>
    <t>年初
预算数</t>
  </si>
  <si>
    <t>年中追加数/调减数</t>
  </si>
  <si>
    <t>小计</t>
  </si>
  <si>
    <r>
      <rPr>
        <sz val="9"/>
        <rFont val="MingLiU"/>
        <charset val="134"/>
      </rPr>
      <t>顼算执行 
〈</t>
    </r>
    <r>
      <rPr>
        <sz val="9"/>
        <rFont val="Arial"/>
        <charset val="134"/>
      </rPr>
      <t xml:space="preserve">20 </t>
    </r>
    <r>
      <rPr>
        <sz val="9"/>
        <rFont val="MingLiU"/>
        <charset val="134"/>
      </rPr>
      <t>分〉</t>
    </r>
  </si>
  <si>
    <r>
      <rPr>
        <sz val="9"/>
        <rFont val="MingLiU"/>
        <charset val="134"/>
      </rPr>
      <t>成本指标</t>
    </r>
    <r>
      <rPr>
        <sz val="9"/>
        <rFont val="宋体"/>
        <charset val="134"/>
      </rPr>
      <t>（</t>
    </r>
    <r>
      <rPr>
        <sz val="9"/>
        <rFont val="MingLiU"/>
        <charset val="134"/>
      </rPr>
      <t>20</t>
    </r>
    <r>
      <rPr>
        <sz val="9"/>
        <rFont val="宋体"/>
        <charset val="134"/>
      </rPr>
      <t>分）</t>
    </r>
  </si>
  <si>
    <r>
      <rPr>
        <sz val="9"/>
        <rFont val="MingLiU"/>
        <charset val="134"/>
      </rPr>
      <t xml:space="preserve">产出指标 </t>
    </r>
    <r>
      <rPr>
        <sz val="9"/>
        <rFont val="宋体"/>
        <charset val="134"/>
      </rPr>
      <t>（</t>
    </r>
    <r>
      <rPr>
        <sz val="9"/>
        <rFont val="MingLiU"/>
        <charset val="134"/>
      </rPr>
      <t>20</t>
    </r>
    <r>
      <rPr>
        <sz val="9"/>
        <rFont val="Arial"/>
        <charset val="134"/>
      </rPr>
      <t xml:space="preserve"> </t>
    </r>
    <r>
      <rPr>
        <sz val="9"/>
        <rFont val="MingLiU"/>
        <charset val="134"/>
      </rPr>
      <t>分〉</t>
    </r>
  </si>
  <si>
    <r>
      <rPr>
        <sz val="9"/>
        <rFont val="MingLiU"/>
        <charset val="134"/>
      </rPr>
      <t>效益指标 〈</t>
    </r>
    <r>
      <rPr>
        <sz val="9"/>
        <rFont val="Arial"/>
        <charset val="134"/>
      </rPr>
      <t>30</t>
    </r>
    <r>
      <rPr>
        <sz val="9"/>
        <rFont val="MingLiU"/>
        <charset val="134"/>
      </rPr>
      <t>分）</t>
    </r>
  </si>
  <si>
    <r>
      <rPr>
        <sz val="9"/>
        <rFont val="MingLiU"/>
        <charset val="134"/>
      </rPr>
      <t>满意度指标 〈</t>
    </r>
    <r>
      <rPr>
        <sz val="9"/>
        <rFont val="Arial"/>
        <charset val="134"/>
      </rPr>
      <t xml:space="preserve">10 </t>
    </r>
    <r>
      <rPr>
        <sz val="9"/>
        <rFont val="MingLiU"/>
        <charset val="134"/>
      </rPr>
      <t>分〉</t>
    </r>
  </si>
  <si>
    <r>
      <rPr>
        <sz val="9"/>
        <rFont val="MingLiU"/>
        <charset val="134"/>
      </rPr>
      <t>合计</t>
    </r>
  </si>
  <si>
    <t>068</t>
  </si>
  <si>
    <t>辛安渡街道办事处</t>
  </si>
  <si>
    <t>对企业的补贴</t>
  </si>
  <si>
    <t>辛安渡资产经营管理有限公司</t>
  </si>
  <si>
    <t>经济效益指标未达成，主要原因是辛安渡街道办事处2024年上半年全口径税收39,758.96万元，上年同期全口径税收42,206.1万元，同比下降5.8%。辛安渡街道办事处全年全口径税收数据无法取得，按50%得分。</t>
  </si>
  <si>
    <t>安全生产经费</t>
  </si>
  <si>
    <t>平安建设办公室</t>
  </si>
  <si>
    <t>本项目预算金额88.1万元，执行数金额25.29万元，执行率比较低的主要原因是付款流程原因，以及按照财政过紧日子的要求压缩了一般项目支出。</t>
  </si>
  <si>
    <t>二级单位运转经费</t>
  </si>
  <si>
    <t>党群中心　</t>
  </si>
  <si>
    <t>搬迁过渡费</t>
  </si>
  <si>
    <t>区域发展办公室</t>
  </si>
  <si>
    <t>过问卷调查部分人员反馈过渡费发放，有时候会有迟延的情况。通过查看过渡费的支付情况，均能每月发放，但没有做到每个月固定时间段发放，比方说每月25日前发放，这可能是导致问卷反馈有迟延的原因之一。</t>
  </si>
  <si>
    <t>农垦养老保险</t>
  </si>
  <si>
    <t>人力资源服务有限公司</t>
  </si>
  <si>
    <t>质量指标未达标，主要原因是部分人员个人缴费不及时。</t>
  </si>
  <si>
    <t>农业生产项目　</t>
  </si>
  <si>
    <t>经服办</t>
  </si>
  <si>
    <t>本项目预算数1521.5万元，实际执行822.84万元，执行率为54.08%。本项目预算执行率低及田间道路维修未达标的主要原因首先是年中农业生产计划变更，导致田间碎石路等项目未实施；其次存在混用预算指标的情况，导致预算执行率不准确。</t>
  </si>
  <si>
    <t>社会事务管理项目</t>
  </si>
  <si>
    <t>公共服务办公室</t>
  </si>
  <si>
    <t>本项目预算375.50万元，实际执行205.17万元，执行率54.64%。预算执行率低的主要原因是部分预算项目未按计划实施。</t>
  </si>
  <si>
    <t>退地生活费</t>
  </si>
  <si>
    <t>1、质量指标未达标，2024年全年共对约1787人发放生活费其中191人是未成年子女，关于向退地农户未成年子女发放生活费辛安渡街道目前文件制度未建立。
2、满意度指标未达标，发放30份问卷，10份问卷回复生活费发放偶有迟延。
3、费用发放时效指标未达标，2024年6月和8月生活费未按月发放，均在次月发放。</t>
  </si>
  <si>
    <t>小型修缮</t>
  </si>
  <si>
    <t>公管办</t>
  </si>
  <si>
    <t>综治信访维稳经费</t>
  </si>
  <si>
    <t>平安建设办</t>
  </si>
  <si>
    <t xml:space="preserve"> 本项目预算金额108.6万元，实际执行64.99万元，执行率59.84%，预算执行率比较低的主要原因是案件代理费预计30万元，实际只用了1万元。</t>
  </si>
  <si>
    <t>绿化养护</t>
  </si>
  <si>
    <t>武汉辛安渡环境卫生管理有限公司</t>
  </si>
  <si>
    <t>环卫经费</t>
  </si>
  <si>
    <t>灾害信息员通讯补贴</t>
  </si>
  <si>
    <t>2023年转业志愿兵1-6月工资社保</t>
  </si>
  <si>
    <t>党群服务中心</t>
  </si>
  <si>
    <t>指标设置不科学：时效指标“发放频次”年初目标值“每月”，本项目资金仅支付2024年2月工资社保。</t>
  </si>
  <si>
    <t>人大代表补选经费</t>
  </si>
  <si>
    <t>党政综合办</t>
  </si>
  <si>
    <t>1、本项目预算金额1.5万元，实际执行0.58万元，预算执行率38.41%，执行率比较低的主要原因是遵照财政“过紧日子”的要求压减一般预算支出；
2、数量指标“选民证发放数量”年初目标值为≥3000张，实际数量约2900张。</t>
  </si>
  <si>
    <t>张长湖社区党群服务中心建设项目</t>
  </si>
  <si>
    <t>农业防灾减灾资金项目</t>
  </si>
  <si>
    <t>二级单位运转经费（220千伏变电站土建工程退地补偿款）项目</t>
  </si>
  <si>
    <t>二级单位运转经费（合武线补偿款）项目</t>
  </si>
  <si>
    <t>项目预算金额1000万，实际执行371.76万元，执行率37.18%。项目执行率低及补偿款发放率未达标的主要原因是首先退地工作难度大，推进比较慢，并且评估、审计等第三方出具材料不及时，导致社区不能签订协议后及时报账；其次存在混用预算指标的情况，导致预算执行率不准确。</t>
  </si>
  <si>
    <t>基础教育经费、能者为师经费项目</t>
  </si>
  <si>
    <t>文旅公司　</t>
  </si>
  <si>
    <t>数量指标未完成，未实施年初目标“抖空竹技术培训”。</t>
  </si>
  <si>
    <t>免费开放中央补助资金项目</t>
  </si>
  <si>
    <t>预算绩效管理激励性资金</t>
  </si>
  <si>
    <t>党群中心</t>
  </si>
  <si>
    <t>豫迁村新社区（垦区危房改造）配套基础设施建设</t>
  </si>
  <si>
    <t>公共管理办公室</t>
  </si>
  <si>
    <t>时效指标未达标，合同工期180天，实际开工时间2021年9月22，竣工时间2022年10月21日，实际工期超过180天。</t>
  </si>
  <si>
    <t>两参人员工资两补齐</t>
  </si>
  <si>
    <t>预算执行偏差原因为工资需每月支付，但是区退役军人事务局未及时拨付指标</t>
  </si>
  <si>
    <t>社区基层党组织活动经费</t>
  </si>
  <si>
    <t>党建工作办</t>
  </si>
  <si>
    <t>未及时开展党组织活动导致执行率偏低</t>
  </si>
  <si>
    <t>耕地地力保护补贴</t>
  </si>
  <si>
    <t>经济发展办</t>
  </si>
  <si>
    <t>生态补偿资金专项用于水稻种植补贴资金</t>
  </si>
  <si>
    <t>农业生产救灾资金</t>
  </si>
  <si>
    <t>大中型水库新增移民项目扶持资金</t>
  </si>
  <si>
    <t>四上企业统计人员工作补贴</t>
  </si>
  <si>
    <t>五龙御园二期</t>
  </si>
  <si>
    <t>辛安渡街道办事处公共管理办公室</t>
  </si>
  <si>
    <t>省级平安建设激励性转移资金</t>
  </si>
  <si>
    <t>平安办</t>
  </si>
  <si>
    <t>维稳专项经费</t>
  </si>
  <si>
    <t>综治信访维稳经费（精神障碍）</t>
  </si>
  <si>
    <t>河湖港渠管护资金</t>
  </si>
  <si>
    <t>小型水利设施建后管护资金</t>
  </si>
  <si>
    <t>长湖丽园还建房</t>
  </si>
  <si>
    <t>共青团工作经费</t>
  </si>
  <si>
    <t>党建办</t>
  </si>
  <si>
    <t>二级单位运转公厕经费</t>
  </si>
  <si>
    <t>辖区内公厕数量不达标，主要原因是绩效目标值设置不合理，绩效目标值设置没有经过科学的测算。</t>
  </si>
  <si>
    <t>二级单位运转（垃圾分类）</t>
  </si>
  <si>
    <t>垃圾分类督导员数量不达标，主要原因是绩效目标值设置不合理，绩效目标值设置没有经过科学的测算。</t>
  </si>
  <si>
    <t>二级单位运转（除雪除冰专项经费）</t>
  </si>
  <si>
    <t>时效指标未完成，目标要求2月底完成采购，实际8月底完成采购。</t>
  </si>
  <si>
    <t>外来入侵物种防治工作经费</t>
  </si>
  <si>
    <t>市级新型经营主体培育资金(农产品质量安全)</t>
  </si>
  <si>
    <t>二级单位运转经费（2022-2024年五小农田水利及基础设施建设）</t>
  </si>
  <si>
    <t>二级单位运转经费（万头猪场）</t>
  </si>
  <si>
    <t xml:space="preserve"> 本项目预算447.97万元，实际执行385.03万元，执行率未达到100%的原因是，本项目二类费因审批流程而未付款，2025年已支付。</t>
  </si>
  <si>
    <t>林沙新村、丹一村移民农业基础设施建设项目</t>
  </si>
  <si>
    <t>林沙新村环境提升改造项目</t>
  </si>
  <si>
    <t>辛安渡街2023年肉食价格补贴</t>
  </si>
  <si>
    <t>社会事务办</t>
  </si>
  <si>
    <t>辛安渡街2024年帮扶计生特殊家庭</t>
  </si>
  <si>
    <t>辛安渡街2024年独生子女保健费</t>
  </si>
  <si>
    <t>惠民资金</t>
  </si>
  <si>
    <t>1、本项目执行率偏低，主要原因是付款流程原因，25年陆续付款。
2、时效指标未达标，部分项目没有按照惠民计划开展，主要原因是实施过程中计划有变。
3、质量指标不达标，24年基本没有使用本项目资金发放慰问金的活动，年初绩效目标设置不合理。</t>
  </si>
  <si>
    <t>计生特殊家庭帮扶资金</t>
  </si>
  <si>
    <t>困难群众慰问金</t>
  </si>
  <si>
    <t>社区纳凉取暖资金</t>
  </si>
  <si>
    <t>本项目预算资金20万，实际执行2.63万元，执行率低的主要原因是，付款流程原因，25年已付款。</t>
  </si>
  <si>
    <t>二级单位运转经费（土地出让金）</t>
  </si>
  <si>
    <t>森林生态效益补偿</t>
  </si>
  <si>
    <t>施肥数量不达标，主要原因是绩效目标值设置不合理，绩效目标值设置没有经过科学的测算。</t>
  </si>
  <si>
    <t>整体绩效</t>
  </si>
  <si>
    <t>1、部门整体预算30989.64万元，实际执行28495.65万元，产生偏差的主要原因是农业生产项目和二级单位运转经费（合武线补偿款）项目执行率比较低。农业生产项目执行率低的主要原因是年中农业生产计划变更，导致田间碎石路等项目未实施。二级单位运转经费（合武线补偿款）项目执行率低的原因是退地工作难度大，推进比较慢，并且评估、审计等第三方出具材料不及时，导致社区不能签订协议后及时报账。
2、经济效益指标财政收入提升度未达成，主要原因是辛安渡街道办事处2024年上半年全口径税收39,758.96万元，上年同期全口径税收42,206.1万元，同比下降5.8%。辛安渡街道办事处全年全口径税收数据无法取得，按50%得分。
3、质量指标资金使用合规率未达标是部分项目存在混用指标的情况。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</si>
</sst>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1">
    <font>
      <sz val="11"/>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sz val="11"/>
      <name val="黑体"/>
      <charset val="134"/>
    </font>
    <font>
      <sz val="11"/>
      <name val="黑体"/>
      <charset val="0"/>
    </font>
    <font>
      <sz val="9"/>
      <name val="MingLiU"/>
      <charset val="134"/>
    </font>
    <font>
      <sz val="10"/>
      <name val="Arial"/>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ill="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ill="1" applyBorder="1" applyAlignment="1">
      <alignment vertical="center"/>
    </xf>
    <xf numFmtId="49" fontId="0" fillId="0" borderId="3" xfId="0" applyNumberFormat="1" applyFill="1" applyBorder="1" applyAlignment="1">
      <alignment vertical="center"/>
    </xf>
    <xf numFmtId="0" fontId="0" fillId="0" borderId="3" xfId="0" applyFill="1" applyBorder="1" applyAlignment="1">
      <alignment vertical="center" wrapText="1"/>
    </xf>
    <xf numFmtId="43" fontId="2" fillId="0" borderId="3" xfId="0" applyNumberFormat="1" applyFont="1" applyFill="1" applyBorder="1" applyAlignment="1">
      <alignment horizontal="right" vertical="center"/>
    </xf>
    <xf numFmtId="0" fontId="2" fillId="0" borderId="3" xfId="0" applyFont="1" applyFill="1" applyBorder="1" applyAlignment="1">
      <alignment horizontal="right" vertical="center"/>
    </xf>
    <xf numFmtId="176" fontId="5" fillId="0" borderId="3" xfId="0" applyNumberFormat="1" applyFont="1" applyFill="1" applyBorder="1" applyAlignment="1">
      <alignment horizontal="right" vertical="center" wrapText="1"/>
    </xf>
    <xf numFmtId="176" fontId="6" fillId="0" borderId="3" xfId="0" applyNumberFormat="1" applyFont="1" applyFill="1" applyBorder="1" applyAlignment="1">
      <alignment horizontal="right" vertical="center" wrapText="1"/>
    </xf>
    <xf numFmtId="0" fontId="0" fillId="0" borderId="3" xfId="0" applyFill="1" applyBorder="1" applyAlignment="1">
      <alignment vertical="center" wrapText="1"/>
    </xf>
    <xf numFmtId="0" fontId="2" fillId="0" borderId="3" xfId="0" applyFont="1" applyFill="1" applyBorder="1" applyAlignment="1">
      <alignment horizontal="right" vertical="center"/>
    </xf>
    <xf numFmtId="177"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0" fontId="2" fillId="0" borderId="3"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0" fontId="5" fillId="0" borderId="3" xfId="0" applyFont="1" applyFill="1" applyBorder="1" applyAlignment="1">
      <alignment horizontal="right" vertical="center"/>
    </xf>
    <xf numFmtId="176" fontId="2" fillId="0" borderId="3"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43" fontId="5" fillId="0" borderId="3" xfId="0" applyNumberFormat="1" applyFont="1" applyFill="1" applyBorder="1" applyAlignment="1">
      <alignment horizontal="right" vertical="center"/>
    </xf>
    <xf numFmtId="43" fontId="2" fillId="0" borderId="3" xfId="0" applyNumberFormat="1" applyFont="1" applyFill="1" applyBorder="1" applyAlignment="1">
      <alignment horizontal="right" vertical="center"/>
    </xf>
    <xf numFmtId="0" fontId="2"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178" fontId="5" fillId="0" borderId="3" xfId="0" applyNumberFormat="1" applyFont="1" applyFill="1" applyBorder="1" applyAlignment="1">
      <alignment horizontal="right" vertical="center"/>
    </xf>
    <xf numFmtId="0" fontId="8" fillId="0" borderId="3"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2"/>
  <sheetViews>
    <sheetView tabSelected="1" workbookViewId="0">
      <selection activeCell="L3" sqref="L3:Q3"/>
    </sheetView>
  </sheetViews>
  <sheetFormatPr defaultColWidth="9" defaultRowHeight="13.5"/>
  <cols>
    <col min="1" max="1" width="5" style="1" customWidth="1"/>
    <col min="2" max="2" width="6.5" style="1" customWidth="1"/>
    <col min="3" max="3" width="6" style="1" customWidth="1"/>
    <col min="4" max="4" width="17.25" style="1" customWidth="1"/>
    <col min="5" max="5" width="16" style="4" customWidth="1"/>
    <col min="6" max="6" width="16.75" style="4" customWidth="1"/>
    <col min="7" max="7" width="11.75" style="1" customWidth="1"/>
    <col min="8" max="8" width="12.375" style="1" customWidth="1"/>
    <col min="9" max="9" width="12.125" style="1" customWidth="1"/>
    <col min="10" max="10" width="12.625" style="1" customWidth="1"/>
    <col min="11" max="11" width="9" style="1" customWidth="1"/>
    <col min="12" max="12" width="11.125" style="1"/>
    <col min="13" max="13" width="10.5" style="1" customWidth="1"/>
    <col min="14" max="14" width="9" style="1"/>
    <col min="15" max="15" width="11.25" style="1" customWidth="1"/>
    <col min="16" max="16" width="10.875" style="1" customWidth="1"/>
    <col min="17" max="17" width="9" style="1" customWidth="1"/>
    <col min="18" max="18" width="52.5" style="1" customWidth="1"/>
    <col min="19" max="16384" width="9" style="1"/>
  </cols>
  <sheetData>
    <row r="1" s="1" customFormat="1" ht="50.25" customHeight="1" spans="1:18">
      <c r="A1" s="5" t="s">
        <v>0</v>
      </c>
      <c r="B1" s="5"/>
      <c r="C1" s="5"/>
      <c r="D1" s="5"/>
      <c r="E1" s="6"/>
      <c r="F1" s="6"/>
      <c r="G1" s="6"/>
      <c r="H1" s="6"/>
      <c r="I1" s="6"/>
      <c r="J1" s="6"/>
      <c r="K1" s="6"/>
      <c r="L1" s="6"/>
      <c r="M1" s="6"/>
      <c r="N1" s="6"/>
      <c r="O1" s="6"/>
      <c r="P1" s="6"/>
      <c r="Q1" s="6"/>
      <c r="R1" s="6"/>
    </row>
    <row r="2" s="2" customFormat="1" ht="24.95" customHeight="1" spans="1:18">
      <c r="A2" s="7" t="s">
        <v>1</v>
      </c>
      <c r="B2" s="7"/>
      <c r="C2" s="7"/>
      <c r="D2" s="7"/>
      <c r="E2" s="8"/>
      <c r="F2" s="8"/>
      <c r="G2" s="8" t="s">
        <v>2</v>
      </c>
      <c r="H2" s="8"/>
      <c r="I2" s="8">
        <v>83064861</v>
      </c>
      <c r="J2" s="8"/>
      <c r="K2" s="8"/>
      <c r="L2" s="8"/>
      <c r="M2" s="8"/>
      <c r="N2" s="8"/>
      <c r="O2" s="8"/>
      <c r="P2" s="8"/>
      <c r="Q2" s="8"/>
      <c r="R2" s="8" t="s">
        <v>3</v>
      </c>
    </row>
    <row r="3" s="3" customFormat="1" ht="18.95" customHeight="1" spans="1:18">
      <c r="A3" s="9" t="s">
        <v>4</v>
      </c>
      <c r="B3" s="9" t="s">
        <v>5</v>
      </c>
      <c r="C3" s="9" t="s">
        <v>6</v>
      </c>
      <c r="D3" s="9" t="s">
        <v>7</v>
      </c>
      <c r="E3" s="9" t="s">
        <v>8</v>
      </c>
      <c r="F3" s="9" t="s">
        <v>9</v>
      </c>
      <c r="G3" s="10" t="s">
        <v>10</v>
      </c>
      <c r="H3" s="10"/>
      <c r="I3" s="10"/>
      <c r="J3" s="9" t="s">
        <v>11</v>
      </c>
      <c r="K3" s="9" t="s">
        <v>12</v>
      </c>
      <c r="L3" s="10" t="s">
        <v>13</v>
      </c>
      <c r="M3" s="10"/>
      <c r="N3" s="10"/>
      <c r="O3" s="10"/>
      <c r="P3" s="10"/>
      <c r="Q3" s="30"/>
      <c r="R3" s="10" t="s">
        <v>14</v>
      </c>
    </row>
    <row r="4" s="3" customFormat="1" ht="40.5" customHeight="1" spans="1:18">
      <c r="A4" s="11"/>
      <c r="B4" s="11"/>
      <c r="C4" s="11"/>
      <c r="D4" s="11"/>
      <c r="E4" s="11"/>
      <c r="F4" s="11"/>
      <c r="G4" s="11" t="s">
        <v>15</v>
      </c>
      <c r="H4" s="11" t="s">
        <v>16</v>
      </c>
      <c r="I4" s="11" t="s">
        <v>17</v>
      </c>
      <c r="J4" s="11"/>
      <c r="K4" s="11"/>
      <c r="L4" s="21" t="s">
        <v>18</v>
      </c>
      <c r="M4" s="21" t="s">
        <v>19</v>
      </c>
      <c r="N4" s="22" t="s">
        <v>20</v>
      </c>
      <c r="O4" s="22" t="s">
        <v>21</v>
      </c>
      <c r="P4" s="22" t="s">
        <v>22</v>
      </c>
      <c r="Q4" s="31" t="s">
        <v>23</v>
      </c>
      <c r="R4" s="10"/>
    </row>
    <row r="5" s="1" customFormat="1" ht="38.25" spans="1:18">
      <c r="A5" s="12">
        <v>1</v>
      </c>
      <c r="B5" s="13" t="s">
        <v>24</v>
      </c>
      <c r="C5" s="12">
        <v>1</v>
      </c>
      <c r="D5" s="12" t="s">
        <v>25</v>
      </c>
      <c r="E5" s="14" t="s">
        <v>26</v>
      </c>
      <c r="F5" s="14" t="s">
        <v>27</v>
      </c>
      <c r="G5" s="15">
        <v>4800</v>
      </c>
      <c r="H5" s="15">
        <f>I5-G5</f>
        <v>-2595.0409</v>
      </c>
      <c r="I5" s="15">
        <v>2204.9591</v>
      </c>
      <c r="J5" s="15">
        <v>2204.9591</v>
      </c>
      <c r="K5" s="23">
        <f t="shared" ref="K5:K17" si="0">J5/I5</f>
        <v>1</v>
      </c>
      <c r="L5" s="24">
        <v>20</v>
      </c>
      <c r="M5" s="24">
        <v>20</v>
      </c>
      <c r="N5" s="25">
        <v>20</v>
      </c>
      <c r="O5" s="25">
        <v>22.5</v>
      </c>
      <c r="P5" s="25">
        <v>10</v>
      </c>
      <c r="Q5" s="32">
        <f>P5+O5+N5+L5+M5</f>
        <v>92.5</v>
      </c>
      <c r="R5" s="33" t="s">
        <v>28</v>
      </c>
    </row>
    <row r="6" s="1" customFormat="1" ht="36.75" spans="1:18">
      <c r="A6" s="12">
        <v>2</v>
      </c>
      <c r="B6" s="13" t="s">
        <v>24</v>
      </c>
      <c r="C6" s="12">
        <v>2</v>
      </c>
      <c r="D6" s="12" t="s">
        <v>25</v>
      </c>
      <c r="E6" s="14" t="s">
        <v>29</v>
      </c>
      <c r="F6" s="14" t="s">
        <v>30</v>
      </c>
      <c r="G6" s="15">
        <v>88.1</v>
      </c>
      <c r="H6" s="15"/>
      <c r="I6" s="15">
        <f t="shared" ref="I5:I17" si="1">G6+H6</f>
        <v>88.1</v>
      </c>
      <c r="J6" s="15">
        <v>25.29</v>
      </c>
      <c r="K6" s="23">
        <f t="shared" si="0"/>
        <v>0.287060158910329</v>
      </c>
      <c r="L6" s="26">
        <f>20*K6</f>
        <v>5.74120317820658</v>
      </c>
      <c r="M6" s="27">
        <v>20</v>
      </c>
      <c r="N6" s="25">
        <v>20</v>
      </c>
      <c r="O6" s="25">
        <v>30</v>
      </c>
      <c r="P6" s="25">
        <v>10</v>
      </c>
      <c r="Q6" s="32">
        <f t="shared" ref="Q6:Q17" si="2">P6+O6+N6+L6+M6</f>
        <v>85.7412031782066</v>
      </c>
      <c r="R6" s="33" t="s">
        <v>31</v>
      </c>
    </row>
    <row r="7" s="1" customFormat="1" ht="49" customHeight="1" spans="1:18">
      <c r="A7" s="12">
        <v>3</v>
      </c>
      <c r="B7" s="13" t="s">
        <v>24</v>
      </c>
      <c r="C7" s="12">
        <v>3</v>
      </c>
      <c r="D7" s="12" t="s">
        <v>25</v>
      </c>
      <c r="E7" s="14" t="s">
        <v>32</v>
      </c>
      <c r="F7" s="14" t="s">
        <v>33</v>
      </c>
      <c r="G7" s="15">
        <v>9695.209669</v>
      </c>
      <c r="H7" s="15"/>
      <c r="I7" s="15">
        <f t="shared" si="1"/>
        <v>9695.209669</v>
      </c>
      <c r="J7" s="15">
        <v>9424.069501</v>
      </c>
      <c r="K7" s="23">
        <f t="shared" si="0"/>
        <v>0.97203359419168</v>
      </c>
      <c r="L7" s="24">
        <v>19.4406718838336</v>
      </c>
      <c r="M7" s="24">
        <v>20</v>
      </c>
      <c r="N7" s="25">
        <v>20</v>
      </c>
      <c r="O7" s="25">
        <v>30</v>
      </c>
      <c r="P7" s="25">
        <v>10</v>
      </c>
      <c r="Q7" s="32">
        <f t="shared" si="2"/>
        <v>99.4406718838336</v>
      </c>
      <c r="R7" s="33"/>
    </row>
    <row r="8" s="1" customFormat="1" ht="48.75" spans="1:18">
      <c r="A8" s="12">
        <v>4</v>
      </c>
      <c r="B8" s="13" t="s">
        <v>24</v>
      </c>
      <c r="C8" s="12">
        <v>4</v>
      </c>
      <c r="D8" s="12" t="s">
        <v>25</v>
      </c>
      <c r="E8" s="14" t="s">
        <v>34</v>
      </c>
      <c r="F8" s="14" t="s">
        <v>35</v>
      </c>
      <c r="G8" s="15">
        <v>386.51</v>
      </c>
      <c r="H8" s="15"/>
      <c r="I8" s="15">
        <f t="shared" si="1"/>
        <v>386.51</v>
      </c>
      <c r="J8" s="15">
        <v>386.51</v>
      </c>
      <c r="K8" s="23">
        <f t="shared" si="0"/>
        <v>1</v>
      </c>
      <c r="L8" s="28">
        <v>20</v>
      </c>
      <c r="M8" s="28">
        <v>20</v>
      </c>
      <c r="N8" s="28">
        <v>20</v>
      </c>
      <c r="O8" s="28">
        <v>30</v>
      </c>
      <c r="P8" s="28">
        <v>7.33333333333333</v>
      </c>
      <c r="Q8" s="32">
        <f t="shared" si="2"/>
        <v>97.3333333333333</v>
      </c>
      <c r="R8" s="33" t="s">
        <v>36</v>
      </c>
    </row>
    <row r="9" s="1" customFormat="1" ht="30" customHeight="1" spans="1:18">
      <c r="A9" s="12">
        <v>5</v>
      </c>
      <c r="B9" s="13" t="s">
        <v>24</v>
      </c>
      <c r="C9" s="12">
        <v>5</v>
      </c>
      <c r="D9" s="12" t="s">
        <v>25</v>
      </c>
      <c r="E9" s="14" t="s">
        <v>37</v>
      </c>
      <c r="F9" s="14" t="s">
        <v>38</v>
      </c>
      <c r="G9" s="15">
        <v>992.2</v>
      </c>
      <c r="H9" s="15"/>
      <c r="I9" s="15">
        <f t="shared" si="1"/>
        <v>992.2</v>
      </c>
      <c r="J9" s="15">
        <v>992.2</v>
      </c>
      <c r="K9" s="23">
        <f t="shared" si="0"/>
        <v>1</v>
      </c>
      <c r="L9" s="28">
        <v>20</v>
      </c>
      <c r="M9" s="28">
        <v>20</v>
      </c>
      <c r="N9" s="28">
        <v>19</v>
      </c>
      <c r="O9" s="28">
        <v>30</v>
      </c>
      <c r="P9" s="28">
        <v>10</v>
      </c>
      <c r="Q9" s="32">
        <f t="shared" si="2"/>
        <v>99</v>
      </c>
      <c r="R9" s="34" t="s">
        <v>39</v>
      </c>
    </row>
    <row r="10" s="1" customFormat="1" ht="48.75" spans="1:18">
      <c r="A10" s="12">
        <v>6</v>
      </c>
      <c r="B10" s="13" t="s">
        <v>24</v>
      </c>
      <c r="C10" s="12">
        <v>6</v>
      </c>
      <c r="D10" s="12" t="s">
        <v>25</v>
      </c>
      <c r="E10" s="14" t="s">
        <v>40</v>
      </c>
      <c r="F10" s="14" t="s">
        <v>41</v>
      </c>
      <c r="G10" s="15">
        <v>1521.5</v>
      </c>
      <c r="H10" s="15"/>
      <c r="I10" s="15">
        <f t="shared" si="1"/>
        <v>1521.5</v>
      </c>
      <c r="J10" s="15">
        <v>822.84</v>
      </c>
      <c r="K10" s="23">
        <f t="shared" si="0"/>
        <v>0.540808412750575</v>
      </c>
      <c r="L10" s="28">
        <v>10.8162227144266</v>
      </c>
      <c r="M10" s="28">
        <v>20</v>
      </c>
      <c r="N10" s="28">
        <v>16.99</v>
      </c>
      <c r="O10" s="28">
        <v>30</v>
      </c>
      <c r="P10" s="28">
        <v>10</v>
      </c>
      <c r="Q10" s="32">
        <f t="shared" si="2"/>
        <v>87.8062227144266</v>
      </c>
      <c r="R10" s="33" t="s">
        <v>42</v>
      </c>
    </row>
    <row r="11" s="1" customFormat="1" ht="40" customHeight="1" spans="1:18">
      <c r="A11" s="12">
        <v>7</v>
      </c>
      <c r="B11" s="13" t="s">
        <v>24</v>
      </c>
      <c r="C11" s="12">
        <v>7</v>
      </c>
      <c r="D11" s="12" t="s">
        <v>25</v>
      </c>
      <c r="E11" s="14" t="s">
        <v>43</v>
      </c>
      <c r="F11" s="14" t="s">
        <v>44</v>
      </c>
      <c r="G11" s="15">
        <v>375.5</v>
      </c>
      <c r="H11" s="15"/>
      <c r="I11" s="15">
        <f t="shared" si="1"/>
        <v>375.5</v>
      </c>
      <c r="J11" s="15">
        <v>205.16</v>
      </c>
      <c r="K11" s="23">
        <f t="shared" si="0"/>
        <v>0.546364846870839</v>
      </c>
      <c r="L11" s="15">
        <v>10.9278014380826</v>
      </c>
      <c r="M11" s="15">
        <v>20</v>
      </c>
      <c r="N11" s="15">
        <v>19</v>
      </c>
      <c r="O11" s="15">
        <v>25</v>
      </c>
      <c r="P11" s="15">
        <v>10</v>
      </c>
      <c r="Q11" s="32">
        <f t="shared" si="2"/>
        <v>84.9278014380826</v>
      </c>
      <c r="R11" s="33" t="s">
        <v>45</v>
      </c>
    </row>
    <row r="12" s="1" customFormat="1" ht="86" customHeight="1" spans="1:18">
      <c r="A12" s="12">
        <v>8</v>
      </c>
      <c r="B12" s="13" t="s">
        <v>24</v>
      </c>
      <c r="C12" s="12">
        <v>8</v>
      </c>
      <c r="D12" s="12" t="s">
        <v>25</v>
      </c>
      <c r="E12" s="14" t="s">
        <v>46</v>
      </c>
      <c r="F12" s="14" t="s">
        <v>35</v>
      </c>
      <c r="G12" s="15">
        <v>1597.68</v>
      </c>
      <c r="H12" s="15"/>
      <c r="I12" s="15">
        <f t="shared" si="1"/>
        <v>1597.68</v>
      </c>
      <c r="J12" s="15">
        <v>1597.68</v>
      </c>
      <c r="K12" s="23">
        <f t="shared" si="0"/>
        <v>1</v>
      </c>
      <c r="L12" s="15">
        <v>20</v>
      </c>
      <c r="M12" s="15">
        <v>20</v>
      </c>
      <c r="N12" s="15">
        <v>19.04</v>
      </c>
      <c r="O12" s="15">
        <v>30</v>
      </c>
      <c r="P12" s="15">
        <v>7.02</v>
      </c>
      <c r="Q12" s="32">
        <f t="shared" si="2"/>
        <v>96.06</v>
      </c>
      <c r="R12" s="35" t="s">
        <v>47</v>
      </c>
    </row>
    <row r="13" s="1" customFormat="1" ht="38" customHeight="1" spans="1:18">
      <c r="A13" s="12">
        <v>9</v>
      </c>
      <c r="B13" s="13" t="s">
        <v>24</v>
      </c>
      <c r="C13" s="12">
        <v>9</v>
      </c>
      <c r="D13" s="12" t="s">
        <v>25</v>
      </c>
      <c r="E13" s="14" t="s">
        <v>48</v>
      </c>
      <c r="F13" s="14" t="s">
        <v>49</v>
      </c>
      <c r="G13" s="15">
        <v>770</v>
      </c>
      <c r="H13" s="15"/>
      <c r="I13" s="15">
        <f t="shared" si="1"/>
        <v>770</v>
      </c>
      <c r="J13" s="15">
        <v>710.28</v>
      </c>
      <c r="K13" s="23">
        <f t="shared" si="0"/>
        <v>0.922441558441558</v>
      </c>
      <c r="L13" s="15">
        <v>18.4490902857143</v>
      </c>
      <c r="M13" s="15">
        <v>20</v>
      </c>
      <c r="N13" s="15">
        <v>20</v>
      </c>
      <c r="O13" s="15">
        <v>30</v>
      </c>
      <c r="P13" s="15">
        <v>10</v>
      </c>
      <c r="Q13" s="32">
        <f t="shared" si="2"/>
        <v>98.4490902857143</v>
      </c>
      <c r="R13" s="33"/>
    </row>
    <row r="14" s="1" customFormat="1" ht="42" customHeight="1" spans="1:18">
      <c r="A14" s="12">
        <v>10</v>
      </c>
      <c r="B14" s="13" t="s">
        <v>24</v>
      </c>
      <c r="C14" s="12">
        <v>10</v>
      </c>
      <c r="D14" s="12" t="s">
        <v>25</v>
      </c>
      <c r="E14" s="14" t="s">
        <v>50</v>
      </c>
      <c r="F14" s="14" t="s">
        <v>51</v>
      </c>
      <c r="G14" s="15">
        <v>108.6</v>
      </c>
      <c r="H14" s="15"/>
      <c r="I14" s="15">
        <f t="shared" si="1"/>
        <v>108.6</v>
      </c>
      <c r="J14" s="15">
        <v>64.99</v>
      </c>
      <c r="K14" s="23">
        <f t="shared" si="0"/>
        <v>0.598434622467772</v>
      </c>
      <c r="L14" s="15">
        <v>11.9689686924494</v>
      </c>
      <c r="M14" s="15">
        <v>20</v>
      </c>
      <c r="N14" s="15">
        <v>20</v>
      </c>
      <c r="O14" s="15">
        <v>30</v>
      </c>
      <c r="P14" s="15">
        <v>10</v>
      </c>
      <c r="Q14" s="32">
        <f t="shared" si="2"/>
        <v>91.9689686924494</v>
      </c>
      <c r="R14" s="33" t="s">
        <v>52</v>
      </c>
    </row>
    <row r="15" s="1" customFormat="1" ht="27" spans="1:18">
      <c r="A15" s="12">
        <v>11</v>
      </c>
      <c r="B15" s="13" t="s">
        <v>24</v>
      </c>
      <c r="C15" s="12">
        <v>11</v>
      </c>
      <c r="D15" s="12" t="s">
        <v>25</v>
      </c>
      <c r="E15" s="14" t="s">
        <v>53</v>
      </c>
      <c r="F15" s="14" t="s">
        <v>54</v>
      </c>
      <c r="G15" s="15">
        <v>290.12609</v>
      </c>
      <c r="H15" s="15"/>
      <c r="I15" s="15">
        <f t="shared" si="1"/>
        <v>290.12609</v>
      </c>
      <c r="J15" s="15">
        <v>290.12609</v>
      </c>
      <c r="K15" s="23">
        <f t="shared" si="0"/>
        <v>1</v>
      </c>
      <c r="L15" s="15">
        <v>20</v>
      </c>
      <c r="M15" s="15">
        <v>20</v>
      </c>
      <c r="N15" s="15">
        <v>20</v>
      </c>
      <c r="O15" s="15">
        <v>30</v>
      </c>
      <c r="P15" s="15">
        <v>10</v>
      </c>
      <c r="Q15" s="32">
        <f t="shared" si="2"/>
        <v>100</v>
      </c>
      <c r="R15" s="33"/>
    </row>
    <row r="16" s="1" customFormat="1" ht="27" spans="1:18">
      <c r="A16" s="12">
        <v>12</v>
      </c>
      <c r="B16" s="13" t="s">
        <v>24</v>
      </c>
      <c r="C16" s="12">
        <v>12</v>
      </c>
      <c r="D16" s="12" t="s">
        <v>25</v>
      </c>
      <c r="E16" s="14" t="s">
        <v>55</v>
      </c>
      <c r="F16" s="14" t="s">
        <v>54</v>
      </c>
      <c r="G16" s="15">
        <v>890</v>
      </c>
      <c r="H16" s="15">
        <v>30</v>
      </c>
      <c r="I16" s="15">
        <f t="shared" si="1"/>
        <v>920</v>
      </c>
      <c r="J16" s="15">
        <v>920</v>
      </c>
      <c r="K16" s="23">
        <f t="shared" si="0"/>
        <v>1</v>
      </c>
      <c r="L16" s="15">
        <v>20</v>
      </c>
      <c r="M16" s="15">
        <v>20</v>
      </c>
      <c r="N16" s="15">
        <v>20</v>
      </c>
      <c r="O16" s="15">
        <v>30</v>
      </c>
      <c r="P16" s="15">
        <v>10</v>
      </c>
      <c r="Q16" s="32">
        <f t="shared" si="2"/>
        <v>100</v>
      </c>
      <c r="R16" s="33"/>
    </row>
    <row r="17" ht="28" customHeight="1" spans="1:18">
      <c r="A17" s="12">
        <v>13</v>
      </c>
      <c r="B17" s="13" t="s">
        <v>24</v>
      </c>
      <c r="C17" s="12">
        <v>13</v>
      </c>
      <c r="D17" s="12" t="s">
        <v>25</v>
      </c>
      <c r="E17" s="14" t="s">
        <v>56</v>
      </c>
      <c r="F17" s="14" t="s">
        <v>51</v>
      </c>
      <c r="G17" s="16">
        <v>1.2</v>
      </c>
      <c r="H17" s="16"/>
      <c r="I17" s="15">
        <f t="shared" si="1"/>
        <v>1.2</v>
      </c>
      <c r="J17" s="16">
        <v>1.2</v>
      </c>
      <c r="K17" s="23">
        <f t="shared" ref="K17:K61" si="3">J17/I17</f>
        <v>1</v>
      </c>
      <c r="L17" s="15">
        <v>20</v>
      </c>
      <c r="M17" s="15">
        <v>20</v>
      </c>
      <c r="N17" s="15">
        <v>20</v>
      </c>
      <c r="O17" s="15">
        <v>30</v>
      </c>
      <c r="P17" s="15">
        <v>10</v>
      </c>
      <c r="Q17" s="32">
        <f t="shared" si="2"/>
        <v>100</v>
      </c>
      <c r="R17" s="33"/>
    </row>
    <row r="18" ht="27" spans="1:18">
      <c r="A18" s="12">
        <v>14</v>
      </c>
      <c r="B18" s="13" t="s">
        <v>24</v>
      </c>
      <c r="C18" s="12">
        <v>14</v>
      </c>
      <c r="D18" s="12" t="s">
        <v>25</v>
      </c>
      <c r="E18" s="14" t="s">
        <v>57</v>
      </c>
      <c r="F18" s="14" t="s">
        <v>58</v>
      </c>
      <c r="G18" s="17">
        <v>1</v>
      </c>
      <c r="H18" s="16"/>
      <c r="I18" s="15">
        <f t="shared" ref="I18:I28" si="4">G18+H18</f>
        <v>1</v>
      </c>
      <c r="J18" s="17">
        <v>1</v>
      </c>
      <c r="K18" s="23">
        <f t="shared" si="3"/>
        <v>1</v>
      </c>
      <c r="L18" s="16">
        <v>20</v>
      </c>
      <c r="M18" s="16">
        <v>20</v>
      </c>
      <c r="N18" s="16">
        <v>15.42</v>
      </c>
      <c r="O18" s="15">
        <v>30</v>
      </c>
      <c r="P18" s="15">
        <v>10</v>
      </c>
      <c r="Q18" s="32">
        <f t="shared" ref="Q18:Q49" si="5">P18+O18+N18+L18+M18</f>
        <v>95.42</v>
      </c>
      <c r="R18" s="14" t="s">
        <v>59</v>
      </c>
    </row>
    <row r="19" ht="67.5" spans="1:18">
      <c r="A19" s="12">
        <v>15</v>
      </c>
      <c r="B19" s="13" t="s">
        <v>24</v>
      </c>
      <c r="C19" s="12">
        <v>15</v>
      </c>
      <c r="D19" s="12" t="s">
        <v>25</v>
      </c>
      <c r="E19" s="14" t="s">
        <v>60</v>
      </c>
      <c r="F19" s="14" t="s">
        <v>61</v>
      </c>
      <c r="G19" s="16">
        <v>1.5</v>
      </c>
      <c r="H19" s="16"/>
      <c r="I19" s="15">
        <f t="shared" si="4"/>
        <v>1.5</v>
      </c>
      <c r="J19" s="16">
        <v>0.58</v>
      </c>
      <c r="K19" s="23">
        <f t="shared" si="3"/>
        <v>0.386666666666667</v>
      </c>
      <c r="L19" s="16">
        <v>7.68</v>
      </c>
      <c r="M19" s="16">
        <v>20</v>
      </c>
      <c r="N19" s="16">
        <v>19.67</v>
      </c>
      <c r="O19" s="15">
        <v>30</v>
      </c>
      <c r="P19" s="15">
        <v>10</v>
      </c>
      <c r="Q19" s="32">
        <f t="shared" si="5"/>
        <v>87.35</v>
      </c>
      <c r="R19" s="14" t="s">
        <v>62</v>
      </c>
    </row>
    <row r="20" ht="27" spans="1:18">
      <c r="A20" s="12">
        <v>16</v>
      </c>
      <c r="B20" s="13" t="s">
        <v>24</v>
      </c>
      <c r="C20" s="12">
        <v>16</v>
      </c>
      <c r="D20" s="12" t="s">
        <v>25</v>
      </c>
      <c r="E20" s="14" t="s">
        <v>63</v>
      </c>
      <c r="F20" s="14" t="s">
        <v>61</v>
      </c>
      <c r="G20" s="17">
        <v>76</v>
      </c>
      <c r="H20" s="16"/>
      <c r="I20" s="15">
        <f t="shared" si="4"/>
        <v>76</v>
      </c>
      <c r="J20" s="17">
        <v>76</v>
      </c>
      <c r="K20" s="23">
        <f t="shared" si="3"/>
        <v>1</v>
      </c>
      <c r="L20" s="15">
        <v>20</v>
      </c>
      <c r="M20" s="15">
        <v>20</v>
      </c>
      <c r="N20" s="15">
        <v>20</v>
      </c>
      <c r="O20" s="15">
        <v>30</v>
      </c>
      <c r="P20" s="15">
        <v>10</v>
      </c>
      <c r="Q20" s="32">
        <f t="shared" si="5"/>
        <v>100</v>
      </c>
      <c r="R20" s="12"/>
    </row>
    <row r="21" ht="27" spans="1:18">
      <c r="A21" s="12">
        <v>17</v>
      </c>
      <c r="B21" s="13" t="s">
        <v>24</v>
      </c>
      <c r="C21" s="12">
        <v>17</v>
      </c>
      <c r="D21" s="12" t="s">
        <v>25</v>
      </c>
      <c r="E21" s="14" t="s">
        <v>64</v>
      </c>
      <c r="F21" s="14" t="s">
        <v>35</v>
      </c>
      <c r="G21" s="17">
        <v>22</v>
      </c>
      <c r="H21" s="16"/>
      <c r="I21" s="15">
        <f t="shared" si="4"/>
        <v>22</v>
      </c>
      <c r="J21" s="17">
        <v>22</v>
      </c>
      <c r="K21" s="23">
        <f t="shared" si="3"/>
        <v>1</v>
      </c>
      <c r="L21" s="15">
        <v>20</v>
      </c>
      <c r="M21" s="15">
        <v>20</v>
      </c>
      <c r="N21" s="15">
        <v>20</v>
      </c>
      <c r="O21" s="15">
        <v>30</v>
      </c>
      <c r="P21" s="15">
        <v>10</v>
      </c>
      <c r="Q21" s="32">
        <f t="shared" si="5"/>
        <v>100</v>
      </c>
      <c r="R21" s="12"/>
    </row>
    <row r="22" ht="54" spans="1:18">
      <c r="A22" s="12">
        <v>18</v>
      </c>
      <c r="B22" s="13" t="s">
        <v>24</v>
      </c>
      <c r="C22" s="12">
        <v>18</v>
      </c>
      <c r="D22" s="12" t="s">
        <v>25</v>
      </c>
      <c r="E22" s="14" t="s">
        <v>65</v>
      </c>
      <c r="F22" s="14" t="s">
        <v>35</v>
      </c>
      <c r="G22" s="17">
        <v>225</v>
      </c>
      <c r="H22" s="16"/>
      <c r="I22" s="15">
        <f t="shared" si="4"/>
        <v>225</v>
      </c>
      <c r="J22" s="17">
        <v>225</v>
      </c>
      <c r="K22" s="23">
        <f t="shared" si="3"/>
        <v>1</v>
      </c>
      <c r="L22" s="15">
        <v>20</v>
      </c>
      <c r="M22" s="15">
        <v>20</v>
      </c>
      <c r="N22" s="15">
        <v>20</v>
      </c>
      <c r="O22" s="15">
        <v>30</v>
      </c>
      <c r="P22" s="15">
        <v>10</v>
      </c>
      <c r="Q22" s="32">
        <f t="shared" si="5"/>
        <v>100</v>
      </c>
      <c r="R22" s="12"/>
    </row>
    <row r="23" ht="67.5" spans="1:18">
      <c r="A23" s="12">
        <v>19</v>
      </c>
      <c r="B23" s="13" t="s">
        <v>24</v>
      </c>
      <c r="C23" s="12">
        <v>19</v>
      </c>
      <c r="D23" s="12" t="s">
        <v>25</v>
      </c>
      <c r="E23" s="14" t="s">
        <v>66</v>
      </c>
      <c r="F23" s="14" t="s">
        <v>35</v>
      </c>
      <c r="G23" s="17">
        <v>1000</v>
      </c>
      <c r="H23" s="16"/>
      <c r="I23" s="15">
        <f t="shared" si="4"/>
        <v>1000</v>
      </c>
      <c r="J23" s="16">
        <v>371.76</v>
      </c>
      <c r="K23" s="23">
        <f t="shared" si="3"/>
        <v>0.37176</v>
      </c>
      <c r="L23" s="16">
        <v>7.44</v>
      </c>
      <c r="M23" s="16">
        <v>20</v>
      </c>
      <c r="N23" s="16">
        <v>18.43</v>
      </c>
      <c r="O23" s="15">
        <v>30</v>
      </c>
      <c r="P23" s="15">
        <v>10</v>
      </c>
      <c r="Q23" s="32">
        <f t="shared" si="5"/>
        <v>85.87</v>
      </c>
      <c r="R23" s="14" t="s">
        <v>67</v>
      </c>
    </row>
    <row r="24" ht="27" spans="1:18">
      <c r="A24" s="12">
        <v>20</v>
      </c>
      <c r="B24" s="13" t="s">
        <v>24</v>
      </c>
      <c r="C24" s="12">
        <v>20</v>
      </c>
      <c r="D24" s="12" t="s">
        <v>25</v>
      </c>
      <c r="E24" s="14" t="s">
        <v>68</v>
      </c>
      <c r="F24" s="14" t="s">
        <v>69</v>
      </c>
      <c r="G24" s="17">
        <v>4.5</v>
      </c>
      <c r="H24" s="16"/>
      <c r="I24" s="15">
        <f t="shared" si="4"/>
        <v>4.5</v>
      </c>
      <c r="J24" s="17">
        <v>4.5</v>
      </c>
      <c r="K24" s="23">
        <f t="shared" si="3"/>
        <v>1</v>
      </c>
      <c r="L24" s="16">
        <v>20</v>
      </c>
      <c r="M24" s="16">
        <v>20</v>
      </c>
      <c r="N24" s="16">
        <v>7.5</v>
      </c>
      <c r="O24" s="15">
        <v>30</v>
      </c>
      <c r="P24" s="15">
        <v>10</v>
      </c>
      <c r="Q24" s="32">
        <f t="shared" si="5"/>
        <v>87.5</v>
      </c>
      <c r="R24" s="12" t="s">
        <v>70</v>
      </c>
    </row>
    <row r="25" ht="27" spans="1:18">
      <c r="A25" s="12">
        <v>21</v>
      </c>
      <c r="B25" s="13" t="s">
        <v>24</v>
      </c>
      <c r="C25" s="12">
        <v>21</v>
      </c>
      <c r="D25" s="12" t="s">
        <v>25</v>
      </c>
      <c r="E25" s="14" t="s">
        <v>71</v>
      </c>
      <c r="F25" s="14" t="s">
        <v>69</v>
      </c>
      <c r="G25" s="17">
        <v>3</v>
      </c>
      <c r="H25" s="16"/>
      <c r="I25" s="15">
        <f t="shared" si="4"/>
        <v>3</v>
      </c>
      <c r="J25" s="17">
        <v>3</v>
      </c>
      <c r="K25" s="23">
        <f t="shared" si="3"/>
        <v>1</v>
      </c>
      <c r="L25" s="15">
        <v>20</v>
      </c>
      <c r="M25" s="15">
        <v>20</v>
      </c>
      <c r="N25" s="15">
        <v>20</v>
      </c>
      <c r="O25" s="15">
        <v>30</v>
      </c>
      <c r="P25" s="15">
        <v>10</v>
      </c>
      <c r="Q25" s="32">
        <f t="shared" si="5"/>
        <v>100</v>
      </c>
      <c r="R25" s="12"/>
    </row>
    <row r="26" ht="27" spans="1:18">
      <c r="A26" s="12">
        <v>22</v>
      </c>
      <c r="B26" s="13" t="s">
        <v>24</v>
      </c>
      <c r="C26" s="12">
        <v>22</v>
      </c>
      <c r="D26" s="12" t="s">
        <v>25</v>
      </c>
      <c r="E26" s="14" t="s">
        <v>71</v>
      </c>
      <c r="F26" s="14" t="s">
        <v>69</v>
      </c>
      <c r="G26" s="17">
        <v>6</v>
      </c>
      <c r="H26" s="16"/>
      <c r="I26" s="15">
        <f t="shared" si="4"/>
        <v>6</v>
      </c>
      <c r="J26" s="17">
        <v>6</v>
      </c>
      <c r="K26" s="23">
        <f t="shared" si="3"/>
        <v>1</v>
      </c>
      <c r="L26" s="15">
        <v>20</v>
      </c>
      <c r="M26" s="15">
        <v>20</v>
      </c>
      <c r="N26" s="15">
        <v>20</v>
      </c>
      <c r="O26" s="15">
        <v>30</v>
      </c>
      <c r="P26" s="15">
        <v>10</v>
      </c>
      <c r="Q26" s="32">
        <f t="shared" si="5"/>
        <v>100</v>
      </c>
      <c r="R26" s="12"/>
    </row>
    <row r="27" ht="27" spans="1:18">
      <c r="A27" s="12">
        <v>23</v>
      </c>
      <c r="B27" s="13" t="s">
        <v>24</v>
      </c>
      <c r="C27" s="12">
        <v>23</v>
      </c>
      <c r="D27" s="12" t="s">
        <v>25</v>
      </c>
      <c r="E27" s="14" t="s">
        <v>72</v>
      </c>
      <c r="F27" s="14" t="s">
        <v>73</v>
      </c>
      <c r="G27" s="17">
        <v>1.2</v>
      </c>
      <c r="H27" s="16"/>
      <c r="I27" s="15">
        <f t="shared" si="4"/>
        <v>1.2</v>
      </c>
      <c r="J27" s="17">
        <v>1.2</v>
      </c>
      <c r="K27" s="23">
        <f t="shared" si="3"/>
        <v>1</v>
      </c>
      <c r="L27" s="15">
        <v>20</v>
      </c>
      <c r="M27" s="15">
        <v>20</v>
      </c>
      <c r="N27" s="15">
        <v>20</v>
      </c>
      <c r="O27" s="15">
        <v>30</v>
      </c>
      <c r="P27" s="15">
        <v>10</v>
      </c>
      <c r="Q27" s="32">
        <f t="shared" si="5"/>
        <v>100</v>
      </c>
      <c r="R27" s="12"/>
    </row>
    <row r="28" ht="40.5" spans="1:18">
      <c r="A28" s="12">
        <v>24</v>
      </c>
      <c r="B28" s="13" t="s">
        <v>24</v>
      </c>
      <c r="C28" s="12">
        <v>24</v>
      </c>
      <c r="D28" s="12" t="s">
        <v>25</v>
      </c>
      <c r="E28" s="14" t="s">
        <v>74</v>
      </c>
      <c r="F28" s="14" t="s">
        <v>75</v>
      </c>
      <c r="G28" s="17">
        <v>300</v>
      </c>
      <c r="H28" s="16"/>
      <c r="I28" s="15">
        <f t="shared" si="4"/>
        <v>300</v>
      </c>
      <c r="J28" s="17">
        <v>300</v>
      </c>
      <c r="K28" s="23">
        <f t="shared" si="3"/>
        <v>1</v>
      </c>
      <c r="L28" s="15">
        <v>20</v>
      </c>
      <c r="M28" s="15">
        <v>20</v>
      </c>
      <c r="N28" s="16">
        <v>15</v>
      </c>
      <c r="O28" s="15">
        <v>30</v>
      </c>
      <c r="P28" s="15">
        <v>10</v>
      </c>
      <c r="Q28" s="32">
        <f t="shared" si="5"/>
        <v>95</v>
      </c>
      <c r="R28" s="14" t="s">
        <v>76</v>
      </c>
    </row>
    <row r="29" ht="27" spans="1:18">
      <c r="A29" s="12">
        <v>25</v>
      </c>
      <c r="B29" s="13" t="s">
        <v>24</v>
      </c>
      <c r="C29" s="12">
        <v>25</v>
      </c>
      <c r="D29" s="12" t="s">
        <v>25</v>
      </c>
      <c r="E29" s="14" t="s">
        <v>77</v>
      </c>
      <c r="F29" s="14" t="s">
        <v>58</v>
      </c>
      <c r="G29" s="16">
        <v>30.79</v>
      </c>
      <c r="H29" s="16"/>
      <c r="I29" s="15">
        <f t="shared" ref="I29:I66" si="6">G29+H29</f>
        <v>30.79</v>
      </c>
      <c r="J29" s="16">
        <v>24.84</v>
      </c>
      <c r="K29" s="23">
        <f t="shared" si="3"/>
        <v>0.806755440077947</v>
      </c>
      <c r="L29" s="16">
        <v>16.14</v>
      </c>
      <c r="M29" s="15">
        <v>20</v>
      </c>
      <c r="N29" s="15">
        <v>20</v>
      </c>
      <c r="O29" s="15">
        <v>30</v>
      </c>
      <c r="P29" s="15">
        <v>10</v>
      </c>
      <c r="Q29" s="32">
        <f t="shared" si="5"/>
        <v>96.14</v>
      </c>
      <c r="R29" s="14" t="s">
        <v>78</v>
      </c>
    </row>
    <row r="30" ht="27" spans="1:18">
      <c r="A30" s="12">
        <v>26</v>
      </c>
      <c r="B30" s="13" t="s">
        <v>24</v>
      </c>
      <c r="C30" s="12">
        <v>26</v>
      </c>
      <c r="D30" s="12" t="s">
        <v>25</v>
      </c>
      <c r="E30" s="14" t="s">
        <v>79</v>
      </c>
      <c r="F30" s="14" t="s">
        <v>80</v>
      </c>
      <c r="G30" s="17">
        <v>8</v>
      </c>
      <c r="H30" s="16"/>
      <c r="I30" s="15">
        <f t="shared" si="6"/>
        <v>8</v>
      </c>
      <c r="J30" s="16">
        <v>0.52</v>
      </c>
      <c r="K30" s="23">
        <f t="shared" si="3"/>
        <v>0.065</v>
      </c>
      <c r="L30" s="16">
        <v>1.3</v>
      </c>
      <c r="M30" s="15">
        <v>20</v>
      </c>
      <c r="N30" s="15">
        <v>20</v>
      </c>
      <c r="O30" s="15">
        <v>30</v>
      </c>
      <c r="P30" s="15">
        <v>10</v>
      </c>
      <c r="Q30" s="32">
        <f t="shared" si="5"/>
        <v>81.3</v>
      </c>
      <c r="R30" s="12" t="s">
        <v>81</v>
      </c>
    </row>
    <row r="31" spans="1:18">
      <c r="A31" s="12">
        <v>27</v>
      </c>
      <c r="B31" s="13" t="s">
        <v>24</v>
      </c>
      <c r="C31" s="12">
        <v>27</v>
      </c>
      <c r="D31" s="12" t="s">
        <v>25</v>
      </c>
      <c r="E31" s="14" t="s">
        <v>82</v>
      </c>
      <c r="F31" s="14" t="s">
        <v>83</v>
      </c>
      <c r="G31" s="17">
        <v>493.15</v>
      </c>
      <c r="H31" s="16"/>
      <c r="I31" s="15">
        <f t="shared" si="6"/>
        <v>493.15</v>
      </c>
      <c r="J31" s="16">
        <v>491.65</v>
      </c>
      <c r="K31" s="23">
        <f t="shared" si="3"/>
        <v>0.99695832910879</v>
      </c>
      <c r="L31" s="26">
        <f>20*K31</f>
        <v>19.9391665821758</v>
      </c>
      <c r="M31" s="15">
        <v>20</v>
      </c>
      <c r="N31" s="15">
        <v>20</v>
      </c>
      <c r="O31" s="15">
        <v>30</v>
      </c>
      <c r="P31" s="15">
        <v>10</v>
      </c>
      <c r="Q31" s="32">
        <f t="shared" si="5"/>
        <v>99.9391665821758</v>
      </c>
      <c r="R31" s="12"/>
    </row>
    <row r="32" ht="40.5" spans="1:18">
      <c r="A32" s="12">
        <v>28</v>
      </c>
      <c r="B32" s="13" t="s">
        <v>24</v>
      </c>
      <c r="C32" s="12">
        <v>28</v>
      </c>
      <c r="D32" s="12" t="s">
        <v>25</v>
      </c>
      <c r="E32" s="14" t="s">
        <v>84</v>
      </c>
      <c r="F32" s="14" t="s">
        <v>83</v>
      </c>
      <c r="G32" s="17">
        <v>28.58</v>
      </c>
      <c r="H32" s="16"/>
      <c r="I32" s="15">
        <f t="shared" si="6"/>
        <v>28.58</v>
      </c>
      <c r="J32" s="17">
        <v>28.58</v>
      </c>
      <c r="K32" s="23">
        <f t="shared" si="3"/>
        <v>1</v>
      </c>
      <c r="L32" s="15">
        <v>20</v>
      </c>
      <c r="M32" s="15">
        <v>20</v>
      </c>
      <c r="N32" s="16">
        <v>20</v>
      </c>
      <c r="O32" s="15">
        <v>30</v>
      </c>
      <c r="P32" s="15">
        <v>10</v>
      </c>
      <c r="Q32" s="32">
        <f t="shared" si="5"/>
        <v>100</v>
      </c>
      <c r="R32" s="12"/>
    </row>
    <row r="33" spans="1:18">
      <c r="A33" s="12">
        <v>29</v>
      </c>
      <c r="B33" s="13" t="s">
        <v>24</v>
      </c>
      <c r="C33" s="12">
        <v>29</v>
      </c>
      <c r="D33" s="12" t="s">
        <v>25</v>
      </c>
      <c r="E33" s="14" t="s">
        <v>85</v>
      </c>
      <c r="F33" s="14" t="s">
        <v>83</v>
      </c>
      <c r="G33" s="17">
        <v>300</v>
      </c>
      <c r="H33" s="16"/>
      <c r="I33" s="15">
        <f t="shared" si="6"/>
        <v>300</v>
      </c>
      <c r="J33" s="17">
        <v>300</v>
      </c>
      <c r="K33" s="23">
        <f t="shared" si="3"/>
        <v>1</v>
      </c>
      <c r="L33" s="15">
        <v>20</v>
      </c>
      <c r="M33" s="15">
        <v>20</v>
      </c>
      <c r="N33" s="16">
        <v>20</v>
      </c>
      <c r="O33" s="15">
        <v>30</v>
      </c>
      <c r="P33" s="15">
        <v>10</v>
      </c>
      <c r="Q33" s="32">
        <f t="shared" si="5"/>
        <v>100</v>
      </c>
      <c r="R33" s="12"/>
    </row>
    <row r="34" ht="27" spans="1:18">
      <c r="A34" s="12">
        <v>30</v>
      </c>
      <c r="B34" s="13" t="s">
        <v>24</v>
      </c>
      <c r="C34" s="12">
        <v>30</v>
      </c>
      <c r="D34" s="12" t="s">
        <v>25</v>
      </c>
      <c r="E34" s="14" t="s">
        <v>86</v>
      </c>
      <c r="F34" s="14" t="s">
        <v>83</v>
      </c>
      <c r="G34" s="17">
        <v>0.75</v>
      </c>
      <c r="H34" s="16"/>
      <c r="I34" s="15">
        <f t="shared" si="6"/>
        <v>0.75</v>
      </c>
      <c r="J34" s="17">
        <v>0.75</v>
      </c>
      <c r="K34" s="23">
        <f t="shared" si="3"/>
        <v>1</v>
      </c>
      <c r="L34" s="15">
        <v>20</v>
      </c>
      <c r="M34" s="15">
        <v>20</v>
      </c>
      <c r="N34" s="16">
        <v>20</v>
      </c>
      <c r="O34" s="15">
        <v>30</v>
      </c>
      <c r="P34" s="15">
        <v>10</v>
      </c>
      <c r="Q34" s="32">
        <f t="shared" si="5"/>
        <v>100</v>
      </c>
      <c r="R34" s="12"/>
    </row>
    <row r="35" ht="27" spans="1:18">
      <c r="A35" s="12">
        <v>31</v>
      </c>
      <c r="B35" s="13" t="s">
        <v>24</v>
      </c>
      <c r="C35" s="12">
        <v>31</v>
      </c>
      <c r="D35" s="12" t="s">
        <v>25</v>
      </c>
      <c r="E35" s="14" t="s">
        <v>87</v>
      </c>
      <c r="F35" s="14" t="s">
        <v>83</v>
      </c>
      <c r="G35" s="16">
        <v>25.56</v>
      </c>
      <c r="H35" s="16"/>
      <c r="I35" s="15">
        <f t="shared" si="6"/>
        <v>25.56</v>
      </c>
      <c r="J35" s="16">
        <v>25.56</v>
      </c>
      <c r="K35" s="23">
        <f t="shared" si="3"/>
        <v>1</v>
      </c>
      <c r="L35" s="15">
        <v>20</v>
      </c>
      <c r="M35" s="15">
        <v>20</v>
      </c>
      <c r="N35" s="16">
        <v>20</v>
      </c>
      <c r="O35" s="15">
        <v>30</v>
      </c>
      <c r="P35" s="15">
        <v>10</v>
      </c>
      <c r="Q35" s="32">
        <f t="shared" si="5"/>
        <v>100</v>
      </c>
      <c r="R35" s="12"/>
    </row>
    <row r="36" ht="27" spans="1:18">
      <c r="A36" s="12">
        <v>32</v>
      </c>
      <c r="B36" s="13" t="s">
        <v>24</v>
      </c>
      <c r="C36" s="12">
        <v>32</v>
      </c>
      <c r="D36" s="12" t="s">
        <v>25</v>
      </c>
      <c r="E36" s="14" t="s">
        <v>88</v>
      </c>
      <c r="F36" s="14" t="s">
        <v>89</v>
      </c>
      <c r="G36" s="17">
        <v>5542.815231</v>
      </c>
      <c r="H36" s="16"/>
      <c r="I36" s="15">
        <f t="shared" si="6"/>
        <v>5542.815231</v>
      </c>
      <c r="J36" s="17">
        <v>5542.815231</v>
      </c>
      <c r="K36" s="23">
        <f t="shared" si="3"/>
        <v>1</v>
      </c>
      <c r="L36" s="15">
        <v>20</v>
      </c>
      <c r="M36" s="15">
        <v>20</v>
      </c>
      <c r="N36" s="16">
        <v>20</v>
      </c>
      <c r="O36" s="15">
        <v>30</v>
      </c>
      <c r="P36" s="15">
        <v>10</v>
      </c>
      <c r="Q36" s="32">
        <f t="shared" si="5"/>
        <v>100</v>
      </c>
      <c r="R36" s="12"/>
    </row>
    <row r="37" ht="27" spans="1:18">
      <c r="A37" s="12">
        <v>33</v>
      </c>
      <c r="B37" s="13" t="s">
        <v>24</v>
      </c>
      <c r="C37" s="12">
        <v>33</v>
      </c>
      <c r="D37" s="12" t="s">
        <v>25</v>
      </c>
      <c r="E37" s="14" t="s">
        <v>90</v>
      </c>
      <c r="F37" s="14" t="s">
        <v>91</v>
      </c>
      <c r="G37" s="17">
        <v>2</v>
      </c>
      <c r="H37" s="16"/>
      <c r="I37" s="15">
        <f t="shared" si="6"/>
        <v>2</v>
      </c>
      <c r="J37" s="17">
        <v>2</v>
      </c>
      <c r="K37" s="23">
        <f t="shared" si="3"/>
        <v>1</v>
      </c>
      <c r="L37" s="15">
        <v>20</v>
      </c>
      <c r="M37" s="15">
        <v>20</v>
      </c>
      <c r="N37" s="16">
        <v>20</v>
      </c>
      <c r="O37" s="15">
        <v>30</v>
      </c>
      <c r="P37" s="15">
        <v>10</v>
      </c>
      <c r="Q37" s="32">
        <f t="shared" si="5"/>
        <v>100</v>
      </c>
      <c r="R37" s="12"/>
    </row>
    <row r="38" spans="1:18">
      <c r="A38" s="12">
        <v>34</v>
      </c>
      <c r="B38" s="13" t="s">
        <v>24</v>
      </c>
      <c r="C38" s="12">
        <v>34</v>
      </c>
      <c r="D38" s="12" t="s">
        <v>25</v>
      </c>
      <c r="E38" s="14" t="s">
        <v>92</v>
      </c>
      <c r="F38" s="14" t="s">
        <v>91</v>
      </c>
      <c r="G38" s="17">
        <v>15</v>
      </c>
      <c r="H38" s="16"/>
      <c r="I38" s="15">
        <f t="shared" si="6"/>
        <v>15</v>
      </c>
      <c r="J38" s="17">
        <v>15</v>
      </c>
      <c r="K38" s="23">
        <f t="shared" si="3"/>
        <v>1</v>
      </c>
      <c r="L38" s="15">
        <v>20</v>
      </c>
      <c r="M38" s="15">
        <v>20</v>
      </c>
      <c r="N38" s="16">
        <v>20</v>
      </c>
      <c r="O38" s="15">
        <v>30</v>
      </c>
      <c r="P38" s="15">
        <v>10</v>
      </c>
      <c r="Q38" s="32">
        <f t="shared" si="5"/>
        <v>100</v>
      </c>
      <c r="R38" s="12"/>
    </row>
    <row r="39" ht="27" spans="1:18">
      <c r="A39" s="12">
        <v>35</v>
      </c>
      <c r="B39" s="13" t="s">
        <v>24</v>
      </c>
      <c r="C39" s="12">
        <v>35</v>
      </c>
      <c r="D39" s="12" t="s">
        <v>25</v>
      </c>
      <c r="E39" s="14" t="s">
        <v>93</v>
      </c>
      <c r="F39" s="14" t="s">
        <v>91</v>
      </c>
      <c r="G39" s="17">
        <v>1.26</v>
      </c>
      <c r="H39" s="16"/>
      <c r="I39" s="15">
        <f t="shared" si="6"/>
        <v>1.26</v>
      </c>
      <c r="J39" s="17">
        <v>1.26</v>
      </c>
      <c r="K39" s="23">
        <f t="shared" si="3"/>
        <v>1</v>
      </c>
      <c r="L39" s="15">
        <v>20</v>
      </c>
      <c r="M39" s="15">
        <v>20</v>
      </c>
      <c r="N39" s="16">
        <v>20</v>
      </c>
      <c r="O39" s="15">
        <v>30</v>
      </c>
      <c r="P39" s="15">
        <v>10</v>
      </c>
      <c r="Q39" s="32">
        <f t="shared" si="5"/>
        <v>100</v>
      </c>
      <c r="R39" s="12"/>
    </row>
    <row r="40" spans="1:18">
      <c r="A40" s="12">
        <v>36</v>
      </c>
      <c r="B40" s="13" t="s">
        <v>24</v>
      </c>
      <c r="C40" s="12">
        <v>36</v>
      </c>
      <c r="D40" s="12" t="s">
        <v>25</v>
      </c>
      <c r="E40" s="14" t="s">
        <v>94</v>
      </c>
      <c r="F40" s="14" t="s">
        <v>83</v>
      </c>
      <c r="G40" s="17">
        <v>115.94</v>
      </c>
      <c r="H40" s="16"/>
      <c r="I40" s="15">
        <f t="shared" si="6"/>
        <v>115.94</v>
      </c>
      <c r="J40" s="16">
        <v>112.88</v>
      </c>
      <c r="K40" s="23">
        <f t="shared" si="3"/>
        <v>0.973607038123167</v>
      </c>
      <c r="L40" s="26">
        <f>20*K40</f>
        <v>19.4721407624633</v>
      </c>
      <c r="M40" s="15">
        <v>20</v>
      </c>
      <c r="N40" s="16">
        <v>20</v>
      </c>
      <c r="O40" s="15">
        <v>30</v>
      </c>
      <c r="P40" s="15">
        <v>10</v>
      </c>
      <c r="Q40" s="32">
        <f t="shared" si="5"/>
        <v>99.4721407624633</v>
      </c>
      <c r="R40" s="12"/>
    </row>
    <row r="41" ht="27" spans="1:18">
      <c r="A41" s="12">
        <v>37</v>
      </c>
      <c r="B41" s="13" t="s">
        <v>24</v>
      </c>
      <c r="C41" s="12">
        <v>37</v>
      </c>
      <c r="D41" s="12" t="s">
        <v>25</v>
      </c>
      <c r="E41" s="14" t="s">
        <v>95</v>
      </c>
      <c r="F41" s="14" t="s">
        <v>83</v>
      </c>
      <c r="G41" s="17">
        <v>75</v>
      </c>
      <c r="H41" s="16"/>
      <c r="I41" s="15">
        <f t="shared" si="6"/>
        <v>75</v>
      </c>
      <c r="J41" s="16">
        <v>65.62</v>
      </c>
      <c r="K41" s="23">
        <f t="shared" si="3"/>
        <v>0.874933333333333</v>
      </c>
      <c r="L41" s="16">
        <v>17.5</v>
      </c>
      <c r="M41" s="15">
        <v>20</v>
      </c>
      <c r="N41" s="16">
        <v>20</v>
      </c>
      <c r="O41" s="15">
        <v>30</v>
      </c>
      <c r="P41" s="15">
        <v>10</v>
      </c>
      <c r="Q41" s="32">
        <f t="shared" si="5"/>
        <v>97.5</v>
      </c>
      <c r="R41" s="12"/>
    </row>
    <row r="42" spans="1:18">
      <c r="A42" s="12">
        <v>38</v>
      </c>
      <c r="B42" s="13" t="s">
        <v>24</v>
      </c>
      <c r="C42" s="12">
        <v>38</v>
      </c>
      <c r="D42" s="12" t="s">
        <v>25</v>
      </c>
      <c r="E42" s="14" t="s">
        <v>96</v>
      </c>
      <c r="F42" s="14" t="s">
        <v>49</v>
      </c>
      <c r="G42" s="17">
        <v>600</v>
      </c>
      <c r="H42" s="16"/>
      <c r="I42" s="15">
        <f t="shared" si="6"/>
        <v>600</v>
      </c>
      <c r="J42" s="17">
        <v>600</v>
      </c>
      <c r="K42" s="23">
        <f t="shared" si="3"/>
        <v>1</v>
      </c>
      <c r="L42" s="15">
        <v>20</v>
      </c>
      <c r="M42" s="15">
        <v>20</v>
      </c>
      <c r="N42" s="16">
        <v>20</v>
      </c>
      <c r="O42" s="15">
        <v>30</v>
      </c>
      <c r="P42" s="15">
        <v>10</v>
      </c>
      <c r="Q42" s="32">
        <f t="shared" si="5"/>
        <v>100</v>
      </c>
      <c r="R42" s="12"/>
    </row>
    <row r="43" spans="1:18">
      <c r="A43" s="12">
        <v>39</v>
      </c>
      <c r="B43" s="13" t="s">
        <v>24</v>
      </c>
      <c r="C43" s="12">
        <v>39</v>
      </c>
      <c r="D43" s="12" t="s">
        <v>25</v>
      </c>
      <c r="E43" s="14" t="s">
        <v>97</v>
      </c>
      <c r="F43" s="14" t="s">
        <v>98</v>
      </c>
      <c r="G43" s="17">
        <v>0.5</v>
      </c>
      <c r="H43" s="16"/>
      <c r="I43" s="15">
        <f t="shared" si="6"/>
        <v>0.5</v>
      </c>
      <c r="J43" s="17">
        <v>0.5</v>
      </c>
      <c r="K43" s="23">
        <f t="shared" si="3"/>
        <v>1</v>
      </c>
      <c r="L43" s="15">
        <v>20</v>
      </c>
      <c r="M43" s="15">
        <v>20</v>
      </c>
      <c r="N43" s="16">
        <v>20</v>
      </c>
      <c r="O43" s="15">
        <v>30</v>
      </c>
      <c r="P43" s="15">
        <v>10</v>
      </c>
      <c r="Q43" s="32">
        <f t="shared" si="5"/>
        <v>100</v>
      </c>
      <c r="R43" s="12"/>
    </row>
    <row r="44" ht="27" spans="1:18">
      <c r="A44" s="12">
        <v>40</v>
      </c>
      <c r="B44" s="13" t="s">
        <v>24</v>
      </c>
      <c r="C44" s="12">
        <v>40</v>
      </c>
      <c r="D44" s="12" t="s">
        <v>25</v>
      </c>
      <c r="E44" s="14" t="s">
        <v>99</v>
      </c>
      <c r="F44" s="14" t="s">
        <v>54</v>
      </c>
      <c r="G44" s="17">
        <v>60</v>
      </c>
      <c r="H44" s="16"/>
      <c r="I44" s="15">
        <f t="shared" si="6"/>
        <v>60</v>
      </c>
      <c r="J44" s="17">
        <v>60</v>
      </c>
      <c r="K44" s="23">
        <f t="shared" si="3"/>
        <v>1</v>
      </c>
      <c r="L44" s="16">
        <v>20</v>
      </c>
      <c r="M44" s="16">
        <v>20</v>
      </c>
      <c r="N44" s="16">
        <v>17.71</v>
      </c>
      <c r="O44" s="15">
        <v>30</v>
      </c>
      <c r="P44" s="15">
        <v>10</v>
      </c>
      <c r="Q44" s="32">
        <f t="shared" si="5"/>
        <v>97.71</v>
      </c>
      <c r="R44" s="14" t="s">
        <v>100</v>
      </c>
    </row>
    <row r="45" ht="27" spans="1:18">
      <c r="A45" s="12">
        <v>41</v>
      </c>
      <c r="B45" s="13" t="s">
        <v>24</v>
      </c>
      <c r="C45" s="12">
        <v>41</v>
      </c>
      <c r="D45" s="12" t="s">
        <v>25</v>
      </c>
      <c r="E45" s="14" t="s">
        <v>101</v>
      </c>
      <c r="F45" s="14" t="s">
        <v>54</v>
      </c>
      <c r="G45" s="17">
        <v>43</v>
      </c>
      <c r="H45" s="16"/>
      <c r="I45" s="15">
        <f t="shared" si="6"/>
        <v>43</v>
      </c>
      <c r="J45" s="17">
        <v>43</v>
      </c>
      <c r="K45" s="23">
        <f t="shared" si="3"/>
        <v>1</v>
      </c>
      <c r="L45" s="16">
        <v>20</v>
      </c>
      <c r="M45" s="16">
        <v>20</v>
      </c>
      <c r="N45" s="16">
        <v>16.14</v>
      </c>
      <c r="O45" s="15">
        <v>30</v>
      </c>
      <c r="P45" s="15">
        <v>10</v>
      </c>
      <c r="Q45" s="32">
        <f t="shared" si="5"/>
        <v>96.14</v>
      </c>
      <c r="R45" s="14" t="s">
        <v>102</v>
      </c>
    </row>
    <row r="46" ht="27" spans="1:18">
      <c r="A46" s="12">
        <v>42</v>
      </c>
      <c r="B46" s="13" t="s">
        <v>24</v>
      </c>
      <c r="C46" s="12">
        <v>42</v>
      </c>
      <c r="D46" s="12" t="s">
        <v>25</v>
      </c>
      <c r="E46" s="14" t="s">
        <v>103</v>
      </c>
      <c r="F46" s="14" t="s">
        <v>54</v>
      </c>
      <c r="G46" s="17">
        <v>9.87</v>
      </c>
      <c r="H46" s="16"/>
      <c r="I46" s="15">
        <f t="shared" si="6"/>
        <v>9.87</v>
      </c>
      <c r="J46" s="17">
        <v>9.87</v>
      </c>
      <c r="K46" s="23">
        <f t="shared" si="3"/>
        <v>1</v>
      </c>
      <c r="L46" s="16">
        <v>20</v>
      </c>
      <c r="M46" s="16">
        <v>20</v>
      </c>
      <c r="N46" s="16">
        <v>15</v>
      </c>
      <c r="O46" s="15">
        <v>30</v>
      </c>
      <c r="P46" s="15">
        <v>10</v>
      </c>
      <c r="Q46" s="32">
        <f t="shared" si="5"/>
        <v>95</v>
      </c>
      <c r="R46" s="14" t="s">
        <v>104</v>
      </c>
    </row>
    <row r="47" ht="27" spans="1:18">
      <c r="A47" s="12">
        <v>43</v>
      </c>
      <c r="B47" s="13" t="s">
        <v>24</v>
      </c>
      <c r="C47" s="12">
        <v>43</v>
      </c>
      <c r="D47" s="12" t="s">
        <v>25</v>
      </c>
      <c r="E47" s="14" t="s">
        <v>105</v>
      </c>
      <c r="F47" s="14" t="s">
        <v>54</v>
      </c>
      <c r="G47" s="17">
        <v>0.18</v>
      </c>
      <c r="H47" s="16"/>
      <c r="I47" s="15">
        <f t="shared" si="6"/>
        <v>0.18</v>
      </c>
      <c r="J47" s="17">
        <v>0.18</v>
      </c>
      <c r="K47" s="23">
        <f t="shared" si="3"/>
        <v>1</v>
      </c>
      <c r="L47" s="16">
        <v>20</v>
      </c>
      <c r="M47" s="16">
        <v>20</v>
      </c>
      <c r="N47" s="16">
        <v>20</v>
      </c>
      <c r="O47" s="16">
        <v>27.9</v>
      </c>
      <c r="P47" s="16">
        <v>10</v>
      </c>
      <c r="Q47" s="32">
        <f t="shared" si="5"/>
        <v>97.9</v>
      </c>
      <c r="R47" s="12"/>
    </row>
    <row r="48" ht="40.5" spans="1:18">
      <c r="A48" s="12">
        <v>44</v>
      </c>
      <c r="B48" s="13" t="s">
        <v>24</v>
      </c>
      <c r="C48" s="12">
        <v>44</v>
      </c>
      <c r="D48" s="12" t="s">
        <v>25</v>
      </c>
      <c r="E48" s="14" t="s">
        <v>106</v>
      </c>
      <c r="F48" s="14" t="s">
        <v>83</v>
      </c>
      <c r="G48" s="17">
        <v>0.8</v>
      </c>
      <c r="H48" s="16"/>
      <c r="I48" s="15">
        <f t="shared" si="6"/>
        <v>0.8</v>
      </c>
      <c r="J48" s="17">
        <v>0.8</v>
      </c>
      <c r="K48" s="23">
        <f t="shared" si="3"/>
        <v>1</v>
      </c>
      <c r="L48" s="15">
        <v>20</v>
      </c>
      <c r="M48" s="15">
        <v>20</v>
      </c>
      <c r="N48" s="16">
        <v>20</v>
      </c>
      <c r="O48" s="15">
        <v>30</v>
      </c>
      <c r="P48" s="15">
        <v>10</v>
      </c>
      <c r="Q48" s="32">
        <f t="shared" si="5"/>
        <v>100</v>
      </c>
      <c r="R48" s="12"/>
    </row>
    <row r="49" ht="54" spans="1:18">
      <c r="A49" s="12">
        <v>45</v>
      </c>
      <c r="B49" s="13" t="s">
        <v>24</v>
      </c>
      <c r="C49" s="12">
        <v>45</v>
      </c>
      <c r="D49" s="12" t="s">
        <v>25</v>
      </c>
      <c r="E49" s="14" t="s">
        <v>107</v>
      </c>
      <c r="F49" s="14" t="s">
        <v>83</v>
      </c>
      <c r="G49" s="17">
        <v>38.76</v>
      </c>
      <c r="H49" s="16"/>
      <c r="I49" s="15">
        <f t="shared" si="6"/>
        <v>38.76</v>
      </c>
      <c r="J49" s="17">
        <v>38.76</v>
      </c>
      <c r="K49" s="23">
        <f t="shared" si="3"/>
        <v>1</v>
      </c>
      <c r="L49" s="15">
        <v>20</v>
      </c>
      <c r="M49" s="15">
        <v>20</v>
      </c>
      <c r="N49" s="16">
        <v>20</v>
      </c>
      <c r="O49" s="15">
        <v>30</v>
      </c>
      <c r="P49" s="15">
        <v>10</v>
      </c>
      <c r="Q49" s="32">
        <f t="shared" si="5"/>
        <v>100</v>
      </c>
      <c r="R49" s="12"/>
    </row>
    <row r="50" ht="40.5" spans="1:18">
      <c r="A50" s="12">
        <v>46</v>
      </c>
      <c r="B50" s="13" t="s">
        <v>24</v>
      </c>
      <c r="C50" s="12">
        <v>46</v>
      </c>
      <c r="D50" s="12" t="s">
        <v>25</v>
      </c>
      <c r="E50" s="14" t="s">
        <v>108</v>
      </c>
      <c r="F50" s="14" t="s">
        <v>83</v>
      </c>
      <c r="G50" s="17">
        <v>447.97</v>
      </c>
      <c r="H50" s="16"/>
      <c r="I50" s="15">
        <f t="shared" si="6"/>
        <v>447.97</v>
      </c>
      <c r="J50" s="16">
        <v>385.03</v>
      </c>
      <c r="K50" s="23">
        <f t="shared" si="3"/>
        <v>0.859499520057147</v>
      </c>
      <c r="L50" s="16">
        <v>17.19</v>
      </c>
      <c r="M50" s="15">
        <v>20</v>
      </c>
      <c r="N50" s="16">
        <v>20</v>
      </c>
      <c r="O50" s="15">
        <v>30</v>
      </c>
      <c r="P50" s="15">
        <v>10</v>
      </c>
      <c r="Q50" s="32">
        <f t="shared" ref="Q50:Q66" si="7">P50+O50+N50+L50+M50</f>
        <v>97.19</v>
      </c>
      <c r="R50" s="14" t="s">
        <v>109</v>
      </c>
    </row>
    <row r="51" ht="40.5" spans="1:18">
      <c r="A51" s="12">
        <v>47</v>
      </c>
      <c r="B51" s="13" t="s">
        <v>24</v>
      </c>
      <c r="C51" s="12">
        <v>47</v>
      </c>
      <c r="D51" s="12" t="s">
        <v>25</v>
      </c>
      <c r="E51" s="14" t="s">
        <v>110</v>
      </c>
      <c r="F51" s="14" t="s">
        <v>83</v>
      </c>
      <c r="G51" s="17">
        <v>170.63</v>
      </c>
      <c r="H51" s="16"/>
      <c r="I51" s="15">
        <f t="shared" si="6"/>
        <v>170.63</v>
      </c>
      <c r="J51" s="17">
        <v>170.63</v>
      </c>
      <c r="K51" s="23">
        <f t="shared" si="3"/>
        <v>1</v>
      </c>
      <c r="L51" s="15">
        <v>20</v>
      </c>
      <c r="M51" s="15">
        <v>20</v>
      </c>
      <c r="N51" s="16">
        <v>20</v>
      </c>
      <c r="O51" s="15">
        <v>30</v>
      </c>
      <c r="P51" s="15">
        <v>10</v>
      </c>
      <c r="Q51" s="32">
        <f t="shared" si="7"/>
        <v>100</v>
      </c>
      <c r="R51" s="12"/>
    </row>
    <row r="52" ht="27" spans="1:18">
      <c r="A52" s="12">
        <v>48</v>
      </c>
      <c r="B52" s="13" t="s">
        <v>24</v>
      </c>
      <c r="C52" s="12">
        <v>48</v>
      </c>
      <c r="D52" s="12" t="s">
        <v>25</v>
      </c>
      <c r="E52" s="14" t="s">
        <v>111</v>
      </c>
      <c r="F52" s="14" t="s">
        <v>83</v>
      </c>
      <c r="G52" s="16">
        <v>161.27</v>
      </c>
      <c r="H52" s="16"/>
      <c r="I52" s="15">
        <f t="shared" si="6"/>
        <v>161.27</v>
      </c>
      <c r="J52" s="16">
        <v>161.27</v>
      </c>
      <c r="K52" s="23">
        <f t="shared" si="3"/>
        <v>1</v>
      </c>
      <c r="L52" s="15">
        <v>20</v>
      </c>
      <c r="M52" s="15">
        <v>20</v>
      </c>
      <c r="N52" s="16">
        <v>20</v>
      </c>
      <c r="O52" s="15">
        <v>30</v>
      </c>
      <c r="P52" s="15">
        <v>10</v>
      </c>
      <c r="Q52" s="32">
        <f t="shared" si="7"/>
        <v>100</v>
      </c>
      <c r="R52" s="12"/>
    </row>
    <row r="53" ht="27" spans="1:18">
      <c r="A53" s="12">
        <v>49</v>
      </c>
      <c r="B53" s="13" t="s">
        <v>24</v>
      </c>
      <c r="C53" s="12">
        <v>49</v>
      </c>
      <c r="D53" s="12" t="s">
        <v>25</v>
      </c>
      <c r="E53" s="14" t="s">
        <v>112</v>
      </c>
      <c r="F53" s="14" t="s">
        <v>113</v>
      </c>
      <c r="G53" s="16">
        <v>0.17</v>
      </c>
      <c r="H53" s="16"/>
      <c r="I53" s="15">
        <f t="shared" si="6"/>
        <v>0.17</v>
      </c>
      <c r="J53" s="16">
        <v>0.17</v>
      </c>
      <c r="K53" s="23">
        <f t="shared" si="3"/>
        <v>1</v>
      </c>
      <c r="L53" s="15">
        <v>20</v>
      </c>
      <c r="M53" s="15">
        <v>20</v>
      </c>
      <c r="N53" s="16">
        <v>20</v>
      </c>
      <c r="O53" s="15">
        <v>30</v>
      </c>
      <c r="P53" s="15">
        <v>10</v>
      </c>
      <c r="Q53" s="32">
        <f t="shared" si="7"/>
        <v>100</v>
      </c>
      <c r="R53" s="12"/>
    </row>
    <row r="54" ht="27" spans="1:18">
      <c r="A54" s="12">
        <v>50</v>
      </c>
      <c r="B54" s="13" t="s">
        <v>24</v>
      </c>
      <c r="C54" s="12">
        <v>50</v>
      </c>
      <c r="D54" s="12" t="s">
        <v>25</v>
      </c>
      <c r="E54" s="14" t="s">
        <v>114</v>
      </c>
      <c r="F54" s="14" t="s">
        <v>113</v>
      </c>
      <c r="G54" s="16">
        <v>0.9</v>
      </c>
      <c r="H54" s="16"/>
      <c r="I54" s="15">
        <f t="shared" si="6"/>
        <v>0.9</v>
      </c>
      <c r="J54" s="16">
        <v>0.9</v>
      </c>
      <c r="K54" s="23">
        <f t="shared" si="3"/>
        <v>1</v>
      </c>
      <c r="L54" s="15">
        <v>20</v>
      </c>
      <c r="M54" s="15">
        <v>20</v>
      </c>
      <c r="N54" s="16">
        <v>20</v>
      </c>
      <c r="O54" s="15">
        <v>30</v>
      </c>
      <c r="P54" s="15">
        <v>10</v>
      </c>
      <c r="Q54" s="32">
        <f t="shared" si="7"/>
        <v>100</v>
      </c>
      <c r="R54" s="12"/>
    </row>
    <row r="55" ht="27" spans="1:18">
      <c r="A55" s="12">
        <v>51</v>
      </c>
      <c r="B55" s="13" t="s">
        <v>24</v>
      </c>
      <c r="C55" s="12">
        <v>51</v>
      </c>
      <c r="D55" s="12" t="s">
        <v>25</v>
      </c>
      <c r="E55" s="14" t="s">
        <v>115</v>
      </c>
      <c r="F55" s="14" t="s">
        <v>113</v>
      </c>
      <c r="G55" s="17">
        <v>3.49</v>
      </c>
      <c r="H55" s="16"/>
      <c r="I55" s="15">
        <f t="shared" si="6"/>
        <v>3.49</v>
      </c>
      <c r="J55" s="17">
        <v>3.49</v>
      </c>
      <c r="K55" s="23">
        <f t="shared" si="3"/>
        <v>1</v>
      </c>
      <c r="L55" s="15">
        <v>20</v>
      </c>
      <c r="M55" s="15">
        <v>20</v>
      </c>
      <c r="N55" s="16">
        <v>20</v>
      </c>
      <c r="O55" s="15">
        <v>30</v>
      </c>
      <c r="P55" s="15">
        <v>10</v>
      </c>
      <c r="Q55" s="32">
        <f t="shared" si="7"/>
        <v>100</v>
      </c>
      <c r="R55" s="12"/>
    </row>
    <row r="56" ht="81" spans="1:18">
      <c r="A56" s="12">
        <v>52</v>
      </c>
      <c r="B56" s="13" t="s">
        <v>24</v>
      </c>
      <c r="C56" s="12">
        <v>52</v>
      </c>
      <c r="D56" s="12" t="s">
        <v>25</v>
      </c>
      <c r="E56" s="14" t="s">
        <v>116</v>
      </c>
      <c r="F56" s="14" t="s">
        <v>113</v>
      </c>
      <c r="G56" s="17">
        <v>197.5</v>
      </c>
      <c r="H56" s="16"/>
      <c r="I56" s="15">
        <f t="shared" si="6"/>
        <v>197.5</v>
      </c>
      <c r="J56" s="16">
        <v>49.68</v>
      </c>
      <c r="K56" s="23">
        <f t="shared" si="3"/>
        <v>0.251544303797468</v>
      </c>
      <c r="L56" s="16">
        <v>5.03</v>
      </c>
      <c r="M56" s="16">
        <v>20</v>
      </c>
      <c r="N56" s="16">
        <v>18</v>
      </c>
      <c r="O56" s="15">
        <v>30</v>
      </c>
      <c r="P56" s="15">
        <v>10</v>
      </c>
      <c r="Q56" s="32">
        <f t="shared" si="7"/>
        <v>83.03</v>
      </c>
      <c r="R56" s="14" t="s">
        <v>117</v>
      </c>
    </row>
    <row r="57" ht="27" spans="1:18">
      <c r="A57" s="12">
        <v>53</v>
      </c>
      <c r="B57" s="13" t="s">
        <v>24</v>
      </c>
      <c r="C57" s="12">
        <v>53</v>
      </c>
      <c r="D57" s="12" t="s">
        <v>25</v>
      </c>
      <c r="E57" s="14" t="s">
        <v>118</v>
      </c>
      <c r="F57" s="14" t="s">
        <v>113</v>
      </c>
      <c r="G57" s="17">
        <v>4.1</v>
      </c>
      <c r="H57" s="16"/>
      <c r="I57" s="15">
        <f t="shared" si="6"/>
        <v>4.1</v>
      </c>
      <c r="J57" s="17">
        <v>4.1</v>
      </c>
      <c r="K57" s="23">
        <f t="shared" si="3"/>
        <v>1</v>
      </c>
      <c r="L57" s="15">
        <v>20</v>
      </c>
      <c r="M57" s="15">
        <v>20</v>
      </c>
      <c r="N57" s="16">
        <v>20</v>
      </c>
      <c r="O57" s="15">
        <v>30</v>
      </c>
      <c r="P57" s="15">
        <v>10</v>
      </c>
      <c r="Q57" s="32">
        <f t="shared" si="7"/>
        <v>100</v>
      </c>
      <c r="R57" s="12"/>
    </row>
    <row r="58" spans="1:18">
      <c r="A58" s="12">
        <v>54</v>
      </c>
      <c r="B58" s="13" t="s">
        <v>24</v>
      </c>
      <c r="C58" s="12">
        <v>54</v>
      </c>
      <c r="D58" s="12" t="s">
        <v>25</v>
      </c>
      <c r="E58" s="14" t="s">
        <v>119</v>
      </c>
      <c r="F58" s="14" t="s">
        <v>113</v>
      </c>
      <c r="G58" s="17">
        <v>5.95</v>
      </c>
      <c r="H58" s="16"/>
      <c r="I58" s="15">
        <f t="shared" si="6"/>
        <v>5.95</v>
      </c>
      <c r="J58" s="16">
        <v>5.85</v>
      </c>
      <c r="K58" s="23">
        <f t="shared" si="3"/>
        <v>0.983193277310924</v>
      </c>
      <c r="L58" s="16">
        <v>19.66</v>
      </c>
      <c r="M58" s="15">
        <v>20</v>
      </c>
      <c r="N58" s="16">
        <v>20</v>
      </c>
      <c r="O58" s="15">
        <v>30</v>
      </c>
      <c r="P58" s="15">
        <v>10</v>
      </c>
      <c r="Q58" s="32">
        <f t="shared" si="7"/>
        <v>99.66</v>
      </c>
      <c r="R58" s="12"/>
    </row>
    <row r="59" ht="27" spans="1:18">
      <c r="A59" s="12">
        <v>55</v>
      </c>
      <c r="B59" s="13" t="s">
        <v>24</v>
      </c>
      <c r="C59" s="12">
        <v>55</v>
      </c>
      <c r="D59" s="12" t="s">
        <v>25</v>
      </c>
      <c r="E59" s="14" t="s">
        <v>120</v>
      </c>
      <c r="F59" s="14" t="s">
        <v>113</v>
      </c>
      <c r="G59" s="17">
        <v>20</v>
      </c>
      <c r="H59" s="16"/>
      <c r="I59" s="15">
        <f t="shared" si="6"/>
        <v>20</v>
      </c>
      <c r="J59" s="16">
        <v>2.63</v>
      </c>
      <c r="K59" s="23">
        <f t="shared" si="3"/>
        <v>0.1315</v>
      </c>
      <c r="L59" s="16">
        <v>2.63</v>
      </c>
      <c r="M59" s="15">
        <v>20</v>
      </c>
      <c r="N59" s="16">
        <v>20</v>
      </c>
      <c r="O59" s="15">
        <v>30</v>
      </c>
      <c r="P59" s="15">
        <v>10</v>
      </c>
      <c r="Q59" s="32">
        <f t="shared" si="7"/>
        <v>82.63</v>
      </c>
      <c r="R59" s="14" t="s">
        <v>121</v>
      </c>
    </row>
    <row r="60" ht="27" spans="1:18">
      <c r="A60" s="12">
        <v>56</v>
      </c>
      <c r="B60" s="13" t="s">
        <v>24</v>
      </c>
      <c r="C60" s="12">
        <v>56</v>
      </c>
      <c r="D60" s="12" t="s">
        <v>25</v>
      </c>
      <c r="E60" s="14" t="s">
        <v>122</v>
      </c>
      <c r="F60" s="14" t="s">
        <v>58</v>
      </c>
      <c r="G60" s="16">
        <v>238.303</v>
      </c>
      <c r="H60" s="16"/>
      <c r="I60" s="15">
        <f t="shared" si="6"/>
        <v>238.303</v>
      </c>
      <c r="J60" s="16">
        <v>238.303</v>
      </c>
      <c r="K60" s="23">
        <f t="shared" si="3"/>
        <v>1</v>
      </c>
      <c r="L60" s="15">
        <v>20</v>
      </c>
      <c r="M60" s="15">
        <v>20</v>
      </c>
      <c r="N60" s="16">
        <v>20</v>
      </c>
      <c r="O60" s="15">
        <v>30</v>
      </c>
      <c r="P60" s="15">
        <v>10</v>
      </c>
      <c r="Q60" s="32">
        <f t="shared" si="7"/>
        <v>100</v>
      </c>
      <c r="R60" s="12"/>
    </row>
    <row r="61" ht="27" spans="1:18">
      <c r="A61" s="12">
        <v>57</v>
      </c>
      <c r="B61" s="13" t="s">
        <v>24</v>
      </c>
      <c r="C61" s="12">
        <v>57</v>
      </c>
      <c r="D61" s="12" t="s">
        <v>25</v>
      </c>
      <c r="E61" s="14" t="s">
        <v>123</v>
      </c>
      <c r="F61" s="14" t="s">
        <v>54</v>
      </c>
      <c r="G61" s="18">
        <v>4.42</v>
      </c>
      <c r="H61" s="16"/>
      <c r="I61" s="15">
        <f t="shared" si="6"/>
        <v>4.42</v>
      </c>
      <c r="J61" s="18">
        <v>4.42</v>
      </c>
      <c r="K61" s="23">
        <f t="shared" si="3"/>
        <v>1</v>
      </c>
      <c r="L61" s="16">
        <v>20</v>
      </c>
      <c r="M61" s="16">
        <v>20</v>
      </c>
      <c r="N61" s="16">
        <v>15</v>
      </c>
      <c r="O61" s="15">
        <v>30</v>
      </c>
      <c r="P61" s="15">
        <v>10</v>
      </c>
      <c r="Q61" s="32">
        <f t="shared" si="7"/>
        <v>95</v>
      </c>
      <c r="R61" s="14" t="s">
        <v>124</v>
      </c>
    </row>
    <row r="62" ht="175.5" spans="1:18">
      <c r="A62" s="12">
        <v>58</v>
      </c>
      <c r="B62" s="13" t="s">
        <v>24</v>
      </c>
      <c r="C62" s="12">
        <v>58</v>
      </c>
      <c r="D62" s="12" t="s">
        <v>25</v>
      </c>
      <c r="E62" s="19" t="s">
        <v>125</v>
      </c>
      <c r="F62" s="12" t="s">
        <v>25</v>
      </c>
      <c r="G62" s="20"/>
      <c r="H62" s="20"/>
      <c r="I62" s="29">
        <v>30989.638801</v>
      </c>
      <c r="J62" s="29">
        <v>28495.648523</v>
      </c>
      <c r="K62" s="23">
        <f>J62/I62</f>
        <v>0.919521802302532</v>
      </c>
      <c r="L62" s="20">
        <v>18.3904360460506</v>
      </c>
      <c r="M62" s="20">
        <v>20</v>
      </c>
      <c r="N62" s="20">
        <v>18.8</v>
      </c>
      <c r="O62" s="20">
        <v>29.5</v>
      </c>
      <c r="P62" s="20">
        <v>9</v>
      </c>
      <c r="Q62" s="32">
        <f>P62+O62+N62+L62+M62</f>
        <v>95.6904360460506</v>
      </c>
      <c r="R62" s="19" t="s">
        <v>126</v>
      </c>
    </row>
  </sheetData>
  <mergeCells count="15">
    <mergeCell ref="A1:R1"/>
    <mergeCell ref="A2:D2"/>
    <mergeCell ref="G2:H2"/>
    <mergeCell ref="I2:J2"/>
    <mergeCell ref="G3:I3"/>
    <mergeCell ref="L3:Q3"/>
    <mergeCell ref="A3:A4"/>
    <mergeCell ref="B3:B4"/>
    <mergeCell ref="C3:C4"/>
    <mergeCell ref="D3:D4"/>
    <mergeCell ref="E3:E4"/>
    <mergeCell ref="F3:F4"/>
    <mergeCell ref="J3:J4"/>
    <mergeCell ref="K3:K4"/>
    <mergeCell ref="R3:R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一片梨花心</cp:lastModifiedBy>
  <dcterms:created xsi:type="dcterms:W3CDTF">2025-04-27T07:06:00Z</dcterms:created>
  <dcterms:modified xsi:type="dcterms:W3CDTF">2025-04-28T07:20:29Z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987158FC6646456DBBC48B7C98A58576_11</vt:lpwstr>
  </property>
  <property fmtid="{D5CDD505-2E9C-101B-9397-08002B2CF9AE}" pid="3" name="KSOProductBuildVer">
    <vt:lpwstr>2052-12.1.0.20784</vt:lpwstr>
  </property>
</Properties>
</file>