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8345" windowHeight="7035" activeTab="1"/>
  </bookViews>
  <sheets>
    <sheet name="整体" sheetId="6" r:id="rId1"/>
    <sheet name="项目" sheetId="7" r:id="rId2"/>
    <sheet name="项目自评汇总表" sheetId="1" state="hidden" r:id="rId3"/>
  </sheets>
  <definedNames>
    <definedName name="_xlnm._FilterDatabase" localSheetId="2" hidden="1">项目自评汇总表!$A$4:$P$68</definedName>
    <definedName name="_xlnm.Print_Area" localSheetId="2">项目自评汇总表!$A$1:$O$68</definedName>
    <definedName name="_xlnm.Print_Titles" localSheetId="2">项目自评汇总表!$3:$4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9" i="1" l="1"/>
  <c r="P68" i="1"/>
  <c r="N68" i="1"/>
  <c r="P67" i="1"/>
  <c r="N67" i="1"/>
  <c r="P66" i="1"/>
  <c r="N66" i="1"/>
  <c r="P65" i="1"/>
  <c r="N65" i="1"/>
  <c r="P64" i="1"/>
  <c r="N64" i="1"/>
  <c r="P63" i="1"/>
  <c r="N63" i="1"/>
  <c r="P62" i="1"/>
  <c r="N62" i="1"/>
  <c r="P61" i="1"/>
  <c r="N61" i="1"/>
  <c r="P60" i="1"/>
  <c r="N60" i="1"/>
  <c r="P59" i="1"/>
  <c r="N59" i="1"/>
  <c r="P58" i="1"/>
  <c r="N58" i="1"/>
  <c r="P57" i="1"/>
  <c r="N57" i="1"/>
  <c r="P56" i="1"/>
  <c r="N56" i="1"/>
  <c r="P55" i="1"/>
  <c r="N55" i="1"/>
  <c r="P54" i="1"/>
  <c r="N54" i="1"/>
  <c r="P53" i="1"/>
  <c r="N53" i="1"/>
  <c r="P52" i="1"/>
  <c r="N52" i="1"/>
  <c r="P51" i="1"/>
  <c r="N51" i="1"/>
  <c r="P50" i="1"/>
  <c r="N50" i="1"/>
  <c r="P49" i="1"/>
  <c r="N49" i="1"/>
  <c r="P48" i="1"/>
  <c r="N48" i="1"/>
  <c r="P47" i="1"/>
  <c r="N47" i="1"/>
  <c r="P46" i="1"/>
  <c r="N46" i="1"/>
  <c r="P45" i="1"/>
  <c r="N45" i="1"/>
  <c r="P44" i="1"/>
  <c r="N44" i="1"/>
  <c r="P43" i="1"/>
  <c r="N43" i="1"/>
  <c r="P42" i="1"/>
  <c r="N42" i="1"/>
  <c r="P41" i="1"/>
  <c r="N41" i="1"/>
  <c r="P40" i="1"/>
  <c r="N40" i="1"/>
  <c r="P39" i="1"/>
  <c r="N39" i="1"/>
  <c r="P38" i="1"/>
  <c r="N38" i="1"/>
  <c r="P37" i="1"/>
  <c r="N37" i="1"/>
  <c r="P36" i="1"/>
  <c r="N36" i="1"/>
  <c r="P35" i="1"/>
  <c r="N35" i="1"/>
  <c r="R34" i="1"/>
  <c r="P34" i="1"/>
  <c r="N34" i="1"/>
  <c r="P33" i="1"/>
  <c r="N33" i="1"/>
  <c r="P32" i="1"/>
  <c r="N32" i="1"/>
  <c r="P31" i="1"/>
  <c r="N31" i="1"/>
  <c r="P30" i="1"/>
  <c r="N30" i="1"/>
  <c r="P29" i="1"/>
  <c r="N29" i="1"/>
  <c r="P28" i="1"/>
  <c r="N28" i="1"/>
  <c r="P27" i="1"/>
  <c r="N27" i="1"/>
  <c r="P26" i="1"/>
  <c r="N26" i="1"/>
  <c r="P25" i="1"/>
  <c r="N25" i="1"/>
  <c r="P24" i="1"/>
  <c r="N24" i="1"/>
  <c r="P23" i="1"/>
  <c r="N23" i="1"/>
  <c r="P22" i="1"/>
  <c r="N22" i="1"/>
  <c r="P21" i="1"/>
  <c r="N21" i="1"/>
  <c r="P20" i="1"/>
  <c r="N20" i="1"/>
  <c r="P19" i="1"/>
  <c r="N19" i="1"/>
  <c r="P18" i="1"/>
  <c r="N18" i="1"/>
  <c r="P17" i="1"/>
  <c r="N17" i="1"/>
  <c r="P16" i="1"/>
  <c r="N16" i="1"/>
  <c r="P15" i="1"/>
  <c r="N15" i="1"/>
  <c r="P14" i="1"/>
  <c r="N14" i="1"/>
  <c r="P13" i="1"/>
  <c r="N13" i="1"/>
  <c r="P12" i="1"/>
  <c r="N12" i="1"/>
  <c r="P11" i="1"/>
  <c r="N11" i="1"/>
  <c r="P10" i="1"/>
  <c r="N10" i="1"/>
  <c r="P9" i="1"/>
  <c r="N9" i="1"/>
  <c r="P8" i="1"/>
  <c r="N8" i="1"/>
  <c r="P7" i="1"/>
  <c r="N7" i="1"/>
  <c r="P6" i="1"/>
  <c r="N6" i="1"/>
  <c r="P5" i="1"/>
  <c r="N5" i="1"/>
  <c r="N68" i="7"/>
  <c r="I68" i="7"/>
  <c r="H68" i="7"/>
  <c r="G68" i="7"/>
  <c r="F68" i="7"/>
  <c r="E68" i="7"/>
  <c r="N67" i="7"/>
  <c r="I67" i="7"/>
  <c r="H67" i="7"/>
  <c r="G67" i="7"/>
  <c r="F67" i="7"/>
  <c r="E67" i="7"/>
  <c r="N66" i="7"/>
  <c r="I66" i="7"/>
  <c r="H66" i="7"/>
  <c r="G66" i="7"/>
  <c r="F66" i="7"/>
  <c r="E66" i="7"/>
  <c r="N65" i="7"/>
  <c r="I65" i="7"/>
  <c r="H65" i="7"/>
  <c r="G65" i="7"/>
  <c r="F65" i="7"/>
  <c r="E65" i="7"/>
  <c r="N64" i="7"/>
  <c r="I64" i="7"/>
  <c r="H64" i="7"/>
  <c r="G64" i="7"/>
  <c r="F64" i="7"/>
  <c r="E64" i="7"/>
  <c r="N63" i="7"/>
  <c r="I63" i="7"/>
  <c r="H63" i="7"/>
  <c r="G63" i="7"/>
  <c r="F63" i="7"/>
  <c r="E63" i="7"/>
  <c r="N62" i="7"/>
  <c r="I62" i="7"/>
  <c r="H62" i="7"/>
  <c r="G62" i="7"/>
  <c r="F62" i="7"/>
  <c r="E62" i="7"/>
  <c r="N61" i="7"/>
  <c r="I61" i="7"/>
  <c r="H61" i="7"/>
  <c r="G61" i="7"/>
  <c r="F61" i="7"/>
  <c r="E61" i="7"/>
  <c r="N60" i="7"/>
  <c r="I60" i="7"/>
  <c r="H60" i="7"/>
  <c r="G60" i="7"/>
  <c r="F60" i="7"/>
  <c r="E60" i="7"/>
  <c r="N59" i="7"/>
  <c r="I59" i="7"/>
  <c r="H59" i="7"/>
  <c r="G59" i="7"/>
  <c r="F59" i="7"/>
  <c r="E59" i="7"/>
  <c r="N58" i="7"/>
  <c r="I58" i="7"/>
  <c r="H58" i="7"/>
  <c r="G58" i="7"/>
  <c r="F58" i="7"/>
  <c r="E58" i="7"/>
  <c r="N57" i="7"/>
  <c r="I57" i="7"/>
  <c r="H57" i="7"/>
  <c r="G57" i="7"/>
  <c r="F57" i="7"/>
  <c r="E57" i="7"/>
  <c r="N56" i="7"/>
  <c r="I56" i="7"/>
  <c r="H56" i="7"/>
  <c r="G56" i="7"/>
  <c r="F56" i="7"/>
  <c r="E56" i="7"/>
  <c r="N55" i="7"/>
  <c r="I55" i="7"/>
  <c r="H55" i="7"/>
  <c r="G55" i="7"/>
  <c r="F55" i="7"/>
  <c r="E55" i="7"/>
  <c r="N54" i="7"/>
  <c r="I54" i="7"/>
  <c r="H54" i="7"/>
  <c r="G54" i="7"/>
  <c r="F54" i="7"/>
  <c r="E54" i="7"/>
  <c r="N53" i="7"/>
  <c r="I53" i="7"/>
  <c r="H53" i="7"/>
  <c r="G53" i="7"/>
  <c r="F53" i="7"/>
  <c r="E53" i="7"/>
  <c r="N52" i="7"/>
  <c r="I52" i="7"/>
  <c r="H52" i="7"/>
  <c r="G52" i="7"/>
  <c r="F52" i="7"/>
  <c r="E52" i="7"/>
  <c r="N51" i="7"/>
  <c r="I51" i="7"/>
  <c r="H51" i="7"/>
  <c r="G51" i="7"/>
  <c r="F51" i="7"/>
  <c r="E51" i="7"/>
  <c r="N50" i="7"/>
  <c r="I50" i="7"/>
  <c r="H50" i="7"/>
  <c r="G50" i="7"/>
  <c r="F50" i="7"/>
  <c r="E50" i="7"/>
  <c r="N49" i="7"/>
  <c r="I49" i="7"/>
  <c r="H49" i="7"/>
  <c r="G49" i="7"/>
  <c r="F49" i="7"/>
  <c r="E49" i="7"/>
  <c r="N48" i="7"/>
  <c r="I48" i="7"/>
  <c r="H48" i="7"/>
  <c r="G48" i="7"/>
  <c r="F48" i="7"/>
  <c r="E48" i="7"/>
  <c r="N47" i="7"/>
  <c r="I47" i="7"/>
  <c r="H47" i="7"/>
  <c r="G47" i="7"/>
  <c r="F47" i="7"/>
  <c r="E47" i="7"/>
  <c r="N46" i="7"/>
  <c r="I46" i="7"/>
  <c r="H46" i="7"/>
  <c r="G46" i="7"/>
  <c r="F46" i="7"/>
  <c r="E46" i="7"/>
  <c r="N45" i="7"/>
  <c r="I45" i="7"/>
  <c r="H45" i="7"/>
  <c r="G45" i="7"/>
  <c r="F45" i="7"/>
  <c r="E45" i="7"/>
  <c r="N44" i="7"/>
  <c r="I44" i="7"/>
  <c r="H44" i="7"/>
  <c r="G44" i="7"/>
  <c r="F44" i="7"/>
  <c r="E44" i="7"/>
  <c r="N43" i="7"/>
  <c r="I43" i="7"/>
  <c r="H43" i="7"/>
  <c r="G43" i="7"/>
  <c r="F43" i="7"/>
  <c r="E43" i="7"/>
  <c r="N42" i="7"/>
  <c r="I42" i="7"/>
  <c r="H42" i="7"/>
  <c r="G42" i="7"/>
  <c r="F42" i="7"/>
  <c r="E42" i="7"/>
  <c r="N41" i="7"/>
  <c r="I41" i="7"/>
  <c r="H41" i="7"/>
  <c r="G41" i="7"/>
  <c r="F41" i="7"/>
  <c r="E41" i="7"/>
  <c r="N40" i="7"/>
  <c r="I40" i="7"/>
  <c r="H40" i="7"/>
  <c r="G40" i="7"/>
  <c r="F40" i="7"/>
  <c r="E40" i="7"/>
  <c r="N39" i="7"/>
  <c r="I39" i="7"/>
  <c r="H39" i="7"/>
  <c r="G39" i="7"/>
  <c r="F39" i="7"/>
  <c r="E39" i="7"/>
  <c r="N38" i="7"/>
  <c r="I38" i="7"/>
  <c r="H38" i="7"/>
  <c r="G38" i="7"/>
  <c r="F38" i="7"/>
  <c r="E38" i="7"/>
  <c r="N37" i="7"/>
  <c r="I37" i="7"/>
  <c r="H37" i="7"/>
  <c r="G37" i="7"/>
  <c r="F37" i="7"/>
  <c r="E37" i="7"/>
  <c r="N36" i="7"/>
  <c r="I36" i="7"/>
  <c r="H36" i="7"/>
  <c r="G36" i="7"/>
  <c r="F36" i="7"/>
  <c r="E36" i="7"/>
  <c r="N35" i="7"/>
  <c r="I35" i="7"/>
  <c r="H35" i="7"/>
  <c r="G35" i="7"/>
  <c r="F35" i="7"/>
  <c r="E35" i="7"/>
  <c r="N34" i="7"/>
  <c r="I34" i="7"/>
  <c r="H34" i="7"/>
  <c r="G34" i="7"/>
  <c r="F34" i="7"/>
  <c r="E34" i="7"/>
  <c r="N33" i="7"/>
  <c r="I33" i="7"/>
  <c r="H33" i="7"/>
  <c r="G33" i="7"/>
  <c r="F33" i="7"/>
  <c r="E33" i="7"/>
  <c r="N32" i="7"/>
  <c r="I32" i="7"/>
  <c r="H32" i="7"/>
  <c r="G32" i="7"/>
  <c r="F32" i="7"/>
  <c r="E32" i="7"/>
  <c r="N31" i="7"/>
  <c r="I31" i="7"/>
  <c r="H31" i="7"/>
  <c r="G31" i="7"/>
  <c r="F31" i="7"/>
  <c r="E31" i="7"/>
  <c r="N30" i="7"/>
  <c r="I30" i="7"/>
  <c r="H30" i="7"/>
  <c r="G30" i="7"/>
  <c r="F30" i="7"/>
  <c r="E30" i="7"/>
  <c r="N29" i="7"/>
  <c r="I29" i="7"/>
  <c r="H29" i="7"/>
  <c r="G29" i="7"/>
  <c r="F29" i="7"/>
  <c r="E29" i="7"/>
  <c r="N28" i="7"/>
  <c r="I28" i="7"/>
  <c r="H28" i="7"/>
  <c r="G28" i="7"/>
  <c r="F28" i="7"/>
  <c r="E28" i="7"/>
  <c r="N27" i="7"/>
  <c r="I27" i="7"/>
  <c r="H27" i="7"/>
  <c r="G27" i="7"/>
  <c r="F27" i="7"/>
  <c r="E27" i="7"/>
  <c r="N26" i="7"/>
  <c r="I26" i="7"/>
  <c r="H26" i="7"/>
  <c r="G26" i="7"/>
  <c r="F26" i="7"/>
  <c r="E26" i="7"/>
  <c r="N25" i="7"/>
  <c r="I25" i="7"/>
  <c r="H25" i="7"/>
  <c r="G25" i="7"/>
  <c r="F25" i="7"/>
  <c r="E25" i="7"/>
  <c r="N24" i="7"/>
  <c r="I24" i="7"/>
  <c r="H24" i="7"/>
  <c r="G24" i="7"/>
  <c r="F24" i="7"/>
  <c r="E24" i="7"/>
  <c r="N23" i="7"/>
  <c r="I23" i="7"/>
  <c r="H23" i="7"/>
  <c r="G23" i="7"/>
  <c r="F23" i="7"/>
  <c r="E23" i="7"/>
  <c r="N22" i="7"/>
  <c r="I22" i="7"/>
  <c r="H22" i="7"/>
  <c r="G22" i="7"/>
  <c r="F22" i="7"/>
  <c r="E22" i="7"/>
  <c r="N21" i="7"/>
  <c r="I21" i="7"/>
  <c r="H21" i="7"/>
  <c r="G21" i="7"/>
  <c r="F21" i="7"/>
  <c r="E21" i="7"/>
  <c r="N20" i="7"/>
  <c r="I20" i="7"/>
  <c r="H20" i="7"/>
  <c r="G20" i="7"/>
  <c r="F20" i="7"/>
  <c r="E20" i="7"/>
  <c r="N19" i="7"/>
  <c r="I19" i="7"/>
  <c r="H19" i="7"/>
  <c r="G19" i="7"/>
  <c r="F19" i="7"/>
  <c r="E19" i="7"/>
  <c r="N18" i="7"/>
  <c r="I18" i="7"/>
  <c r="H18" i="7"/>
  <c r="G18" i="7"/>
  <c r="F18" i="7"/>
  <c r="E18" i="7"/>
  <c r="N17" i="7"/>
  <c r="I17" i="7"/>
  <c r="H17" i="7"/>
  <c r="G17" i="7"/>
  <c r="F17" i="7"/>
  <c r="E17" i="7"/>
  <c r="N16" i="7"/>
  <c r="I16" i="7"/>
  <c r="H16" i="7"/>
  <c r="G16" i="7"/>
  <c r="F16" i="7"/>
  <c r="E16" i="7"/>
  <c r="N15" i="7"/>
  <c r="I15" i="7"/>
  <c r="H15" i="7"/>
  <c r="G15" i="7"/>
  <c r="F15" i="7"/>
  <c r="E15" i="7"/>
  <c r="N14" i="7"/>
  <c r="I14" i="7"/>
  <c r="H14" i="7"/>
  <c r="G14" i="7"/>
  <c r="F14" i="7"/>
  <c r="E14" i="7"/>
  <c r="N13" i="7"/>
  <c r="I13" i="7"/>
  <c r="H13" i="7"/>
  <c r="G13" i="7"/>
  <c r="F13" i="7"/>
  <c r="E13" i="7"/>
  <c r="N12" i="7"/>
  <c r="I12" i="7"/>
  <c r="H12" i="7"/>
  <c r="G12" i="7"/>
  <c r="F12" i="7"/>
  <c r="E12" i="7"/>
  <c r="N11" i="7"/>
  <c r="I11" i="7"/>
  <c r="H11" i="7"/>
  <c r="G11" i="7"/>
  <c r="F11" i="7"/>
  <c r="E11" i="7"/>
  <c r="N10" i="7"/>
  <c r="I10" i="7"/>
  <c r="H10" i="7"/>
  <c r="G10" i="7"/>
  <c r="F10" i="7"/>
  <c r="E10" i="7"/>
  <c r="N9" i="7"/>
  <c r="I9" i="7"/>
  <c r="H9" i="7"/>
  <c r="G9" i="7"/>
  <c r="F9" i="7"/>
  <c r="E9" i="7"/>
  <c r="N8" i="7"/>
  <c r="I8" i="7"/>
  <c r="H8" i="7"/>
  <c r="G8" i="7"/>
  <c r="F8" i="7"/>
  <c r="E8" i="7"/>
  <c r="N7" i="7"/>
  <c r="I7" i="7"/>
  <c r="H7" i="7"/>
  <c r="G7" i="7"/>
  <c r="F7" i="7"/>
  <c r="E7" i="7"/>
  <c r="N6" i="7"/>
  <c r="I6" i="7"/>
  <c r="H6" i="7"/>
  <c r="G6" i="7"/>
  <c r="F6" i="7"/>
  <c r="E6" i="7"/>
  <c r="N5" i="7"/>
  <c r="I5" i="7"/>
  <c r="H5" i="7"/>
  <c r="G5" i="7"/>
  <c r="F5" i="7"/>
  <c r="E5" i="7"/>
  <c r="P5" i="6"/>
  <c r="J5" i="6"/>
  <c r="I5" i="6"/>
  <c r="G5" i="6"/>
</calcChain>
</file>

<file path=xl/sharedStrings.xml><?xml version="1.0" encoding="utf-8"?>
<sst xmlns="http://schemas.openxmlformats.org/spreadsheetml/2006/main" count="514" uniqueCount="149">
  <si>
    <t>2024年度武汉市东西湖区人民政府将军路街道办事处整体自评统计表</t>
  </si>
  <si>
    <t>填表人：</t>
  </si>
  <si>
    <t>黄梅岭</t>
  </si>
  <si>
    <t>联系电话：</t>
  </si>
  <si>
    <t>单位：万元</t>
  </si>
  <si>
    <t>序号</t>
  </si>
  <si>
    <t>单位代码</t>
  </si>
  <si>
    <t>预算部门</t>
  </si>
  <si>
    <t>项目名称</t>
  </si>
  <si>
    <t>实施科室（单位）</t>
  </si>
  <si>
    <t>全年预算数</t>
  </si>
  <si>
    <t>全年
执行数</t>
  </si>
  <si>
    <t>执行率</t>
  </si>
  <si>
    <t>部门整体自评得分</t>
  </si>
  <si>
    <t>指标偏差大或未完成原因分析（简要概述）</t>
  </si>
  <si>
    <t>年初
预算数</t>
  </si>
  <si>
    <t>年中追加数/调减数</t>
  </si>
  <si>
    <t>小计</t>
  </si>
  <si>
    <t>预算执行
（20分）</t>
  </si>
  <si>
    <t>成本指标
（20分）</t>
  </si>
  <si>
    <t>产出指标
（20分）</t>
  </si>
  <si>
    <t>效益指标
（30分）</t>
  </si>
  <si>
    <t>满意度
指标
（10分）</t>
  </si>
  <si>
    <t>合计</t>
  </si>
  <si>
    <t>070001</t>
  </si>
  <si>
    <t>武汉市东西湖区人民政府将军路街道办事处</t>
  </si>
  <si>
    <t>部门整体</t>
  </si>
  <si>
    <t>2024年度武汉市东西湖区人民政府将军路街道办事处项目绩效自评情况汇总表</t>
  </si>
  <si>
    <t>填表人：黄梅岭</t>
  </si>
  <si>
    <t>联系电话：83940100</t>
  </si>
  <si>
    <t>项目自评得分</t>
  </si>
  <si>
    <t>成本指标（20分）</t>
  </si>
  <si>
    <t>产出指标（20分）</t>
  </si>
  <si>
    <t>满意度指标
（10分）</t>
  </si>
  <si>
    <t>基层城乡管理事务</t>
  </si>
  <si>
    <t>基层单位</t>
  </si>
  <si>
    <t>社区建设运行</t>
  </si>
  <si>
    <t>社区居委会</t>
  </si>
  <si>
    <t>招商引资专项</t>
  </si>
  <si>
    <t>区域发展办</t>
  </si>
  <si>
    <t>2024年下半年财政有调减预算金额，系统未进行调整</t>
  </si>
  <si>
    <t>拆迁过渡费</t>
  </si>
  <si>
    <t>因经济下行，部分按月发放拆迁户希望按季度发放或按年发放，因此满意度一般。</t>
  </si>
  <si>
    <t>街道职工社保</t>
  </si>
  <si>
    <t>公共服务办</t>
  </si>
  <si>
    <t>应缴税费</t>
  </si>
  <si>
    <t>社区</t>
  </si>
  <si>
    <t>税款核算金额不够准确，未及时上缴税金及滞纳金</t>
  </si>
  <si>
    <t>四期商铺土地出让金</t>
  </si>
  <si>
    <t>退地生活费</t>
  </si>
  <si>
    <t>2024年未发生历史遗留补发工作</t>
  </si>
  <si>
    <t>红色物业补贴</t>
  </si>
  <si>
    <t>佳园物业</t>
  </si>
  <si>
    <t>社会事务</t>
  </si>
  <si>
    <t xml:space="preserve">部分项目结算审计由区审计局安排执行,2024年街道驻点村帮扶资金由区农业农村局统一拨付部分献血经费由区卫健局拨付，且献血标准下降；                                                  </t>
  </si>
  <si>
    <t>党建事务运行</t>
  </si>
  <si>
    <t>党建办</t>
  </si>
  <si>
    <t>江城红领驿站未建设</t>
  </si>
  <si>
    <t>综治安全事务</t>
  </si>
  <si>
    <t>平安建设办</t>
  </si>
  <si>
    <t>为应对突发事件，需预留信访维稳费用，同时因财政资金紧张，专家隐患排查未开展</t>
  </si>
  <si>
    <t>区域发展事务</t>
  </si>
  <si>
    <t>党政事务运行</t>
  </si>
  <si>
    <t>党政办</t>
  </si>
  <si>
    <t>年初预算新设档案室15万元，印刷费及报刊杂志费26万元，节日期间氛围营造30万元未使用因此执行率偏低</t>
  </si>
  <si>
    <t>群团组织支出</t>
  </si>
  <si>
    <t>工会</t>
  </si>
  <si>
    <t>职工体检人数未包含红色物业、园林绿化和环卫人员</t>
  </si>
  <si>
    <t>小型修缮</t>
  </si>
  <si>
    <t>公共管理办</t>
  </si>
  <si>
    <t>2024年4月份更新采购管理办法后，部分造价咨询及工程项目由政府采购改为三方询价，导致政采指标未用完</t>
  </si>
  <si>
    <t>纪检事务</t>
  </si>
  <si>
    <t>纪工委</t>
  </si>
  <si>
    <t>年初预算测算数据过大</t>
  </si>
  <si>
    <t>姑李路片区房屋搬迁项目</t>
  </si>
  <si>
    <t>区域发展办（征收办）</t>
  </si>
  <si>
    <t>乳品厂片区房屋搬迁项目</t>
  </si>
  <si>
    <t>五期商铺土地出让金及相关税费</t>
  </si>
  <si>
    <t>将军路街还建小区(五期)</t>
  </si>
  <si>
    <t>将军路街还建小区南区、北区建设项目</t>
  </si>
  <si>
    <t>企业发展奖励</t>
  </si>
  <si>
    <t>区域发展办（经济办）</t>
  </si>
  <si>
    <t>长青壹号小区党群服务驿站装修工程</t>
  </si>
  <si>
    <t>社区惠民项目资金</t>
  </si>
  <si>
    <t>财政资金紧张</t>
  </si>
  <si>
    <t>垃圾分类专项经费</t>
  </si>
  <si>
    <t>农场</t>
  </si>
  <si>
    <t>城管环卫经费</t>
  </si>
  <si>
    <t>将南社区党群服务中心装修工程</t>
  </si>
  <si>
    <t>刘家墩社区党群服务中心装修工程</t>
  </si>
  <si>
    <t>2023年转业志愿兵工资社保</t>
  </si>
  <si>
    <t>退役军人事务局</t>
  </si>
  <si>
    <t>花园中路道路工程</t>
  </si>
  <si>
    <t>将军路社区党群服务中心及“将红五星服务站”提档升级工程</t>
  </si>
  <si>
    <t>民政局社区老年人服务中心运营经费</t>
  </si>
  <si>
    <t>农服中心沟渠管护资金</t>
  </si>
  <si>
    <t>农业服务中心</t>
  </si>
  <si>
    <t>公共服务事务(社区纳凉取暖资金)</t>
  </si>
  <si>
    <t>四上企业统计人员补贴</t>
  </si>
  <si>
    <t>社区基层党组织活动经费</t>
  </si>
  <si>
    <t>年底因财政资金紧张，年初预算没有足额保障</t>
  </si>
  <si>
    <t>民政局社区老年人服务中心创建经费</t>
  </si>
  <si>
    <t>将军路还建小区一期至五期商业门面增值税</t>
  </si>
  <si>
    <t xml:space="preserve">门面套数185套，小于年初目标197套,年初预算不准确，将军路还建小区一到三期113套门面，已经以划拔用地形式移交了111套，另外两套中一套是存在产权争议、一套当时因数据录入有误暂未移交；将军路还建小区四、五期共72套门面，目前街道已经缴纳土地出让金及相关税费：完成划拔转出让的手续。 </t>
  </si>
  <si>
    <t>大中型水库后期移民基金</t>
  </si>
  <si>
    <t>受益移民人数392人，小于年初目标562人，年初预算不准确</t>
  </si>
  <si>
    <t>将北社区党群中心装修工程</t>
  </si>
  <si>
    <t>姑李路、二医院拆迁过渡费</t>
  </si>
  <si>
    <t>银潭路以南地块农转、林转项目</t>
  </si>
  <si>
    <t>社区基层党组织活动经费-2024</t>
  </si>
  <si>
    <t>五期不动产登记费</t>
  </si>
  <si>
    <t>两参两补齐经费</t>
  </si>
  <si>
    <t>发放对象年初预算不准确</t>
  </si>
  <si>
    <t>扬子江集团退休人员节日慰问</t>
  </si>
  <si>
    <t>公服办爱国卫生经费</t>
  </si>
  <si>
    <t>2023年美术馆公共图书管文化馆(站)免费开放中央补助资金(文旅公司)</t>
  </si>
  <si>
    <t>文旅公司</t>
  </si>
  <si>
    <t>参战公益性岗位工资</t>
  </si>
  <si>
    <t>平安建设</t>
  </si>
  <si>
    <t>街综治办</t>
  </si>
  <si>
    <t>公服办社区教育经费</t>
  </si>
  <si>
    <t>困难群众春节慰问资金</t>
  </si>
  <si>
    <t>街公共服务办</t>
  </si>
  <si>
    <t>退役军人服务保障</t>
  </si>
  <si>
    <t>党群服务中心（退役军人服务站）</t>
  </si>
  <si>
    <t>1、因财政资金紧张，导致执行率偏低；                                                                          2、退役军人服务保障年初目标值≥715，实际完成608</t>
  </si>
  <si>
    <t>公共服务办计生特殊家庭节日慰问</t>
  </si>
  <si>
    <t>外来入侵物种综合防治</t>
  </si>
  <si>
    <t>养殖农场下属公司</t>
  </si>
  <si>
    <t>公共服务办计生特扶对象失能补贴</t>
  </si>
  <si>
    <t>2024年自然灾害信息员通讯补贴</t>
  </si>
  <si>
    <t>平安建设办（综治）</t>
  </si>
  <si>
    <t>人大代表补选经费</t>
  </si>
  <si>
    <t>将军路街团工委活动经费</t>
  </si>
  <si>
    <t>公共服务办独生子女保健费</t>
  </si>
  <si>
    <t>民族宗教经费</t>
  </si>
  <si>
    <t>公共服务办高中货币补贴</t>
  </si>
  <si>
    <t>区卫健局以奖代补经费</t>
  </si>
  <si>
    <t>发放人数年初预算不准确</t>
  </si>
  <si>
    <t>2024年度武汉市东西湖区人民政府将军路街道办事处部门项目绩效自评情况汇总表</t>
  </si>
  <si>
    <t>动不了</t>
  </si>
  <si>
    <t>年初预算不准确，过渡费户数漏算1户</t>
  </si>
  <si>
    <t>年初预算不准确，未准确核算税款</t>
  </si>
  <si>
    <t>支付时效违约1天</t>
  </si>
  <si>
    <t>给资料可以改</t>
  </si>
  <si>
    <t>有佐证资料可以改</t>
  </si>
  <si>
    <t>给佐证资料</t>
  </si>
  <si>
    <t xml:space="preserve">门面套数185套，小于年初目标197套,年初预算不准确，将军路还建小区一到三期113套门面，已经以划拨用地形式移交了111套，另外两套中一套是存在产权争议、一套当时因数据录入有误暂未移交；将军路还建小区四、五期共72套门面，目前街道已经缴纳土地出让金及相关税费：完成划拨转出让的手续。 </t>
    <phoneticPr fontId="8" type="noConversion"/>
  </si>
  <si>
    <t>2023年美术馆公共图书馆文化馆(站)免费开放中央补助资金(文旅公司)</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</si>
</sst>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0.00_ "/>
    <numFmt numFmtId="177" formatCode="0_ "/>
  </numFmts>
  <fonts count="10">
    <font>
      <sz val="11"/>
      <color theme="1"/>
      <name val="宋体"/>
      <charset val="134"/>
      <scheme val="minor"/>
    </font>
    <font>
      <sz val="12"/>
      <color theme="1"/>
      <name val="宋体"/>
      <family val="3"/>
      <charset val="134"/>
    </font>
    <font>
      <sz val="11"/>
      <color theme="1"/>
      <name val="黑体"/>
      <family val="3"/>
      <charset val="134"/>
    </font>
    <font>
      <sz val="22"/>
      <color theme="1"/>
      <name val="方正小标宋简体"/>
      <family val="4"/>
      <charset val="134"/>
    </font>
    <font>
      <sz val="22"/>
      <color theme="1"/>
      <name val="宋体"/>
      <family val="3"/>
      <charset val="134"/>
      <scheme val="minor"/>
    </font>
    <font>
      <sz val="11"/>
      <name val="宋体"/>
      <family val="3"/>
      <charset val="134"/>
      <scheme val="minor"/>
    </font>
    <font>
      <sz val="8"/>
      <color theme="1"/>
      <name val="宋体"/>
      <family val="3"/>
      <charset val="134"/>
      <scheme val="minor"/>
    </font>
    <font>
      <b/>
      <sz val="20"/>
      <color theme="1"/>
      <name val="宋体"/>
      <family val="3"/>
      <charset val="134"/>
      <scheme val="minor"/>
    </font>
    <font>
      <sz val="9"/>
      <name val="宋体"/>
      <family val="3"/>
      <charset val="134"/>
      <scheme val="minor"/>
    </font>
    <font>
      <sz val="11"/>
      <color theme="1"/>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6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horizontal="center" vertical="center" wrapText="1"/>
    </xf>
    <xf numFmtId="43" fontId="0" fillId="0" borderId="0" xfId="0" applyNumberFormat="1">
      <alignment vertical="center"/>
    </xf>
    <xf numFmtId="176" fontId="0" fillId="0" borderId="0" xfId="0" applyNumberFormat="1" applyAlignment="1">
      <alignment horizontal="center" vertical="center"/>
    </xf>
    <xf numFmtId="43" fontId="0" fillId="0" borderId="0" xfId="0" applyNumberFormat="1" applyAlignment="1">
      <alignment horizontal="center" vertical="center"/>
    </xf>
    <xf numFmtId="177" fontId="0" fillId="0" borderId="0" xfId="0" applyNumberFormat="1" applyAlignment="1">
      <alignment horizontal="center" vertical="center"/>
    </xf>
    <xf numFmtId="10" fontId="0" fillId="0" borderId="0" xfId="0" applyNumberFormat="1">
      <alignment vertical="center"/>
    </xf>
    <xf numFmtId="0" fontId="1" fillId="0" borderId="0" xfId="0" applyFont="1" applyFill="1" applyAlignment="1">
      <alignment horizontal="center" vertical="center" wrapText="1"/>
    </xf>
    <xf numFmtId="43" fontId="1"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43"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43" fontId="0" fillId="0" borderId="1" xfId="0" applyNumberFormat="1" applyBorder="1">
      <alignment vertical="center"/>
    </xf>
    <xf numFmtId="43" fontId="5" fillId="0" borderId="1" xfId="0" applyNumberFormat="1" applyFont="1" applyBorder="1">
      <alignment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43" fontId="0" fillId="0" borderId="1" xfId="0" applyNumberFormat="1" applyFill="1" applyBorder="1">
      <alignment vertical="center"/>
    </xf>
    <xf numFmtId="0" fontId="6" fillId="0" borderId="1" xfId="0" applyFont="1" applyBorder="1" applyAlignment="1">
      <alignment horizontal="center" vertical="center" wrapText="1"/>
    </xf>
    <xf numFmtId="176" fontId="1" fillId="0" borderId="0" xfId="0" applyNumberFormat="1" applyFont="1" applyFill="1" applyAlignment="1">
      <alignment horizontal="center" vertical="center" wrapText="1"/>
    </xf>
    <xf numFmtId="177" fontId="1" fillId="0" borderId="0" xfId="0" applyNumberFormat="1" applyFont="1" applyFill="1" applyAlignment="1">
      <alignment horizontal="center" vertical="center" wrapText="1"/>
    </xf>
    <xf numFmtId="10" fontId="1" fillId="0" borderId="0" xfId="0" applyNumberFormat="1" applyFont="1">
      <alignment vertical="center"/>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0" fontId="2" fillId="0" borderId="0" xfId="0" applyNumberFormat="1" applyFont="1" applyAlignment="1">
      <alignment horizontal="center" vertical="center"/>
    </xf>
    <xf numFmtId="176" fontId="0" fillId="0" borderId="1" xfId="0" applyNumberFormat="1" applyBorder="1" applyAlignment="1">
      <alignment horizontal="center" vertical="center"/>
    </xf>
    <xf numFmtId="43"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0" fillId="0" borderId="1" xfId="0" applyBorder="1">
      <alignment vertical="center"/>
    </xf>
    <xf numFmtId="176" fontId="0" fillId="0" borderId="1" xfId="0" applyNumberFormat="1" applyFill="1" applyBorder="1" applyAlignment="1">
      <alignment horizontal="center" vertical="center"/>
    </xf>
    <xf numFmtId="43" fontId="0" fillId="0" borderId="1" xfId="0" applyNumberFormat="1" applyFill="1" applyBorder="1" applyAlignment="1">
      <alignment horizontal="center" vertical="center"/>
    </xf>
    <xf numFmtId="177" fontId="0" fillId="0" borderId="1" xfId="0" applyNumberFormat="1" applyFill="1" applyBorder="1" applyAlignment="1">
      <alignment horizontal="center" vertical="center"/>
    </xf>
    <xf numFmtId="10" fontId="0" fillId="0" borderId="0" xfId="0" applyNumberFormat="1" applyFill="1">
      <alignment vertical="center"/>
    </xf>
    <xf numFmtId="0" fontId="0" fillId="0" borderId="1" xfId="0" applyFill="1" applyBorder="1">
      <alignment vertical="center"/>
    </xf>
    <xf numFmtId="0" fontId="0" fillId="0" borderId="0" xfId="0" applyAlignment="1">
      <alignment vertical="center" wrapText="1"/>
    </xf>
    <xf numFmtId="0" fontId="0" fillId="0" borderId="0" xfId="0" applyFill="1" applyAlignment="1">
      <alignment vertical="center" wrapText="1"/>
    </xf>
    <xf numFmtId="10" fontId="0" fillId="0" borderId="1" xfId="0" applyNumberFormat="1" applyFill="1" applyBorder="1" applyAlignment="1">
      <alignment horizontal="center" vertical="center"/>
    </xf>
    <xf numFmtId="0" fontId="7" fillId="0" borderId="0" xfId="0" applyFont="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176" fontId="0" fillId="0" borderId="3" xfId="0" applyNumberFormat="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43" fontId="4" fillId="0" borderId="0"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43" fontId="1" fillId="0" borderId="0" xfId="0" applyNumberFormat="1" applyFont="1" applyFill="1" applyAlignment="1">
      <alignment horizontal="center" vertical="center" wrapText="1"/>
    </xf>
    <xf numFmtId="43"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7" fontId="0" fillId="0" borderId="3" xfId="0" applyNumberFormat="1" applyBorder="1" applyAlignment="1">
      <alignment horizontal="center" vertical="center"/>
    </xf>
    <xf numFmtId="177" fontId="4" fillId="0" borderId="0"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FF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tabSelected="1" topLeftCell="D1" workbookViewId="0">
      <selection activeCell="C53" sqref="C53"/>
    </sheetView>
  </sheetViews>
  <sheetFormatPr defaultColWidth="9" defaultRowHeight="13.5"/>
  <cols>
    <col min="1" max="1" width="9.625" customWidth="1"/>
    <col min="3" max="3" width="22" customWidth="1"/>
    <col min="4" max="4" width="14.875" customWidth="1"/>
    <col min="5" max="5" width="18.625" customWidth="1"/>
    <col min="6" max="6" width="11.5" customWidth="1"/>
    <col min="7" max="7" width="12.375" customWidth="1"/>
    <col min="8" max="8" width="11.875" customWidth="1"/>
    <col min="9" max="9" width="11.5" customWidth="1"/>
    <col min="17" max="17" width="18.875" customWidth="1"/>
  </cols>
  <sheetData>
    <row r="1" spans="1:17" ht="39.75" customHeight="1">
      <c r="A1" s="43" t="s">
        <v>0</v>
      </c>
      <c r="B1" s="43"/>
      <c r="C1" s="43"/>
      <c r="D1" s="43"/>
      <c r="E1" s="43"/>
      <c r="F1" s="43"/>
      <c r="G1" s="43"/>
      <c r="H1" s="43"/>
      <c r="I1" s="43"/>
      <c r="J1" s="43"/>
      <c r="K1" s="43"/>
      <c r="L1" s="43"/>
      <c r="M1" s="43"/>
      <c r="N1" s="43"/>
      <c r="O1" s="43"/>
      <c r="P1" s="43"/>
      <c r="Q1" s="43"/>
    </row>
    <row r="2" spans="1:17">
      <c r="A2" t="s">
        <v>1</v>
      </c>
      <c r="B2" t="s">
        <v>2</v>
      </c>
      <c r="F2" t="s">
        <v>3</v>
      </c>
      <c r="G2">
        <v>83940100</v>
      </c>
      <c r="Q2" t="s">
        <v>4</v>
      </c>
    </row>
    <row r="3" spans="1:17" ht="40.5">
      <c r="A3" s="48" t="s">
        <v>5</v>
      </c>
      <c r="B3" s="48" t="s">
        <v>6</v>
      </c>
      <c r="C3" s="48" t="s">
        <v>7</v>
      </c>
      <c r="D3" s="17" t="s">
        <v>8</v>
      </c>
      <c r="E3" s="48" t="s">
        <v>9</v>
      </c>
      <c r="F3" s="44" t="s">
        <v>10</v>
      </c>
      <c r="G3" s="45"/>
      <c r="H3" s="46"/>
      <c r="I3" s="16" t="s">
        <v>11</v>
      </c>
      <c r="J3" s="34" t="s">
        <v>12</v>
      </c>
      <c r="K3" s="34" t="s">
        <v>13</v>
      </c>
      <c r="L3" s="34"/>
      <c r="M3" s="34"/>
      <c r="N3" s="34"/>
      <c r="O3" s="34"/>
      <c r="P3" s="34"/>
      <c r="Q3" s="16" t="s">
        <v>14</v>
      </c>
    </row>
    <row r="4" spans="1:17" ht="40.5">
      <c r="A4" s="49"/>
      <c r="B4" s="49"/>
      <c r="C4" s="49"/>
      <c r="D4" s="17"/>
      <c r="E4" s="49"/>
      <c r="F4" s="16" t="s">
        <v>15</v>
      </c>
      <c r="G4" s="16" t="s">
        <v>16</v>
      </c>
      <c r="H4" s="34" t="s">
        <v>17</v>
      </c>
      <c r="I4" s="34"/>
      <c r="J4" s="34"/>
      <c r="K4" s="16" t="s">
        <v>18</v>
      </c>
      <c r="L4" s="16" t="s">
        <v>19</v>
      </c>
      <c r="M4" s="16" t="s">
        <v>20</v>
      </c>
      <c r="N4" s="16" t="s">
        <v>21</v>
      </c>
      <c r="O4" s="16" t="s">
        <v>22</v>
      </c>
      <c r="P4" s="34" t="s">
        <v>23</v>
      </c>
      <c r="Q4" s="34"/>
    </row>
    <row r="5" spans="1:17" s="4" customFormat="1" ht="40.5">
      <c r="A5" s="15"/>
      <c r="B5" s="17" t="s">
        <v>24</v>
      </c>
      <c r="C5" s="17" t="s">
        <v>25</v>
      </c>
      <c r="D5" s="15" t="s">
        <v>26</v>
      </c>
      <c r="E5" s="17" t="s">
        <v>25</v>
      </c>
      <c r="F5" s="32">
        <v>20199.599999999999</v>
      </c>
      <c r="G5" s="36">
        <f>H5-F5</f>
        <v>48736.757524000001</v>
      </c>
      <c r="H5" s="36">
        <v>68936.357524000006</v>
      </c>
      <c r="I5" s="36">
        <f>689363575.24/10000</f>
        <v>68936.357524000006</v>
      </c>
      <c r="J5" s="42">
        <f>H5/I5</f>
        <v>1</v>
      </c>
      <c r="K5" s="15">
        <v>20</v>
      </c>
      <c r="L5" s="47">
        <v>38.159999999999997</v>
      </c>
      <c r="M5" s="47"/>
      <c r="N5" s="15">
        <v>28.28</v>
      </c>
      <c r="O5" s="15">
        <v>10</v>
      </c>
      <c r="P5" s="15">
        <f>SUM(K5:O5)</f>
        <v>96.44</v>
      </c>
      <c r="Q5" s="15"/>
    </row>
    <row r="6" spans="1:17">
      <c r="A6" s="34"/>
      <c r="B6" s="34"/>
      <c r="C6" s="34"/>
      <c r="D6" s="34"/>
      <c r="E6" s="34"/>
      <c r="F6" s="34"/>
      <c r="G6" s="34"/>
      <c r="H6" s="34"/>
      <c r="I6" s="34"/>
      <c r="J6" s="34"/>
      <c r="K6" s="34"/>
      <c r="L6" s="34"/>
      <c r="M6" s="34"/>
      <c r="N6" s="34"/>
      <c r="O6" s="34"/>
      <c r="P6" s="34"/>
      <c r="Q6" s="34"/>
    </row>
    <row r="7" spans="1:17">
      <c r="A7" s="34"/>
      <c r="B7" s="34"/>
      <c r="C7" s="34"/>
      <c r="D7" s="34"/>
      <c r="E7" s="34"/>
      <c r="F7" s="34"/>
      <c r="G7" s="34"/>
      <c r="H7" s="34"/>
      <c r="I7" s="34"/>
      <c r="J7" s="34"/>
      <c r="K7" s="34"/>
      <c r="L7" s="34"/>
      <c r="M7" s="34"/>
      <c r="N7" s="34"/>
      <c r="O7" s="34"/>
      <c r="P7" s="34"/>
      <c r="Q7" s="34"/>
    </row>
    <row r="8" spans="1:17">
      <c r="A8" s="34"/>
      <c r="B8" s="34"/>
      <c r="C8" s="34"/>
      <c r="D8" s="34"/>
      <c r="E8" s="34"/>
      <c r="F8" s="34"/>
      <c r="G8" s="34"/>
      <c r="H8" s="34"/>
      <c r="I8" s="34"/>
      <c r="J8" s="34"/>
      <c r="K8" s="34"/>
      <c r="L8" s="34"/>
      <c r="M8" s="34"/>
      <c r="N8" s="34"/>
      <c r="O8" s="34"/>
      <c r="P8" s="34"/>
      <c r="Q8" s="34"/>
    </row>
    <row r="9" spans="1:17">
      <c r="A9" s="34"/>
      <c r="B9" s="34"/>
      <c r="C9" s="34"/>
      <c r="D9" s="34"/>
      <c r="E9" s="34"/>
      <c r="F9" s="34"/>
      <c r="G9" s="34"/>
      <c r="H9" s="34"/>
      <c r="I9" s="34"/>
      <c r="J9" s="34"/>
      <c r="K9" s="34"/>
      <c r="L9" s="34"/>
      <c r="M9" s="34"/>
      <c r="N9" s="34"/>
      <c r="O9" s="34"/>
      <c r="P9" s="34"/>
      <c r="Q9" s="34"/>
    </row>
    <row r="10" spans="1:17">
      <c r="A10" s="34"/>
      <c r="B10" s="34"/>
      <c r="C10" s="34"/>
      <c r="D10" s="34"/>
      <c r="E10" s="34"/>
      <c r="F10" s="34"/>
      <c r="G10" s="34"/>
      <c r="H10" s="34"/>
      <c r="I10" s="34"/>
      <c r="J10" s="34"/>
      <c r="K10" s="34"/>
      <c r="L10" s="34"/>
      <c r="M10" s="34"/>
      <c r="N10" s="34"/>
      <c r="O10" s="34"/>
      <c r="P10" s="34"/>
      <c r="Q10" s="34"/>
    </row>
    <row r="11" spans="1:17">
      <c r="A11" s="34"/>
      <c r="B11" s="34"/>
      <c r="C11" s="34"/>
      <c r="D11" s="34"/>
      <c r="E11" s="34"/>
      <c r="F11" s="34"/>
      <c r="G11" s="34"/>
      <c r="H11" s="34"/>
      <c r="I11" s="34"/>
      <c r="J11" s="34"/>
      <c r="K11" s="34"/>
      <c r="L11" s="34"/>
      <c r="M11" s="34"/>
      <c r="N11" s="34"/>
      <c r="O11" s="34"/>
      <c r="P11" s="34"/>
      <c r="Q11" s="34"/>
    </row>
    <row r="12" spans="1:17">
      <c r="A12" s="34"/>
      <c r="B12" s="34"/>
      <c r="C12" s="34"/>
      <c r="D12" s="34"/>
      <c r="E12" s="34"/>
      <c r="F12" s="34"/>
      <c r="G12" s="34"/>
      <c r="H12" s="34"/>
      <c r="I12" s="34"/>
      <c r="J12" s="34"/>
      <c r="K12" s="34"/>
      <c r="L12" s="34"/>
      <c r="M12" s="34"/>
      <c r="N12" s="34"/>
      <c r="O12" s="34"/>
      <c r="P12" s="34"/>
      <c r="Q12" s="34"/>
    </row>
    <row r="53" spans="3:3">
      <c r="C53" t="s">
        <v>148</v>
      </c>
    </row>
  </sheetData>
  <mergeCells count="7">
    <mergeCell ref="A1:Q1"/>
    <mergeCell ref="F3:H3"/>
    <mergeCell ref="L5:M5"/>
    <mergeCell ref="A3:A4"/>
    <mergeCell ref="B3:B4"/>
    <mergeCell ref="C3:C4"/>
    <mergeCell ref="E3:E4"/>
  </mergeCells>
  <phoneticPr fontId="8"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tabSelected="1" topLeftCell="A43" zoomScale="70" zoomScaleNormal="70" workbookViewId="0">
      <selection activeCell="C53" sqref="C53"/>
    </sheetView>
  </sheetViews>
  <sheetFormatPr defaultColWidth="9" defaultRowHeight="13.5"/>
  <cols>
    <col min="1" max="1" width="4.625" style="4" customWidth="1"/>
    <col min="2" max="2" width="22.875" customWidth="1"/>
    <col min="3" max="3" width="28.25" style="5" customWidth="1"/>
    <col min="4" max="4" width="18.375" style="5" customWidth="1"/>
    <col min="5" max="5" width="17.375" style="6" customWidth="1"/>
    <col min="6" max="8" width="18.375" style="6" customWidth="1"/>
    <col min="9" max="9" width="12.75" style="7"/>
    <col min="12" max="12" width="9" style="8"/>
    <col min="13" max="13" width="11.25" style="7" customWidth="1"/>
    <col min="14" max="14" width="8.5" customWidth="1"/>
    <col min="15" max="15" width="29.125" style="40" customWidth="1"/>
    <col min="16" max="16" width="12.75" style="10"/>
  </cols>
  <sheetData>
    <row r="1" spans="1:16" ht="57" customHeight="1">
      <c r="A1" s="53" t="s">
        <v>27</v>
      </c>
      <c r="B1" s="53"/>
      <c r="C1" s="54"/>
      <c r="D1" s="54"/>
      <c r="E1" s="55"/>
      <c r="F1" s="55"/>
      <c r="G1" s="55"/>
      <c r="H1" s="55"/>
      <c r="I1" s="56"/>
      <c r="J1" s="54"/>
      <c r="K1" s="54"/>
      <c r="L1" s="55"/>
      <c r="M1" s="56"/>
      <c r="N1" s="54"/>
      <c r="O1" s="54"/>
    </row>
    <row r="2" spans="1:16" s="1" customFormat="1" ht="24.95" customHeight="1">
      <c r="A2" s="57" t="s">
        <v>28</v>
      </c>
      <c r="B2" s="57"/>
      <c r="C2" s="11"/>
      <c r="D2" s="11"/>
      <c r="E2" s="58" t="s">
        <v>29</v>
      </c>
      <c r="F2" s="58"/>
      <c r="G2" s="12"/>
      <c r="H2" s="12"/>
      <c r="I2" s="25"/>
      <c r="J2" s="11"/>
      <c r="K2" s="11"/>
      <c r="L2" s="12"/>
      <c r="M2" s="25"/>
      <c r="N2" s="11"/>
      <c r="O2" s="11" t="s">
        <v>4</v>
      </c>
      <c r="P2" s="27"/>
    </row>
    <row r="3" spans="1:16" s="2" customFormat="1" ht="18.95" customHeight="1">
      <c r="A3" s="61" t="s">
        <v>5</v>
      </c>
      <c r="B3" s="61" t="s">
        <v>7</v>
      </c>
      <c r="C3" s="61" t="s">
        <v>8</v>
      </c>
      <c r="D3" s="61" t="s">
        <v>9</v>
      </c>
      <c r="E3" s="59" t="s">
        <v>10</v>
      </c>
      <c r="F3" s="59"/>
      <c r="G3" s="59"/>
      <c r="H3" s="59" t="s">
        <v>11</v>
      </c>
      <c r="I3" s="60" t="s">
        <v>30</v>
      </c>
      <c r="J3" s="61"/>
      <c r="K3" s="61"/>
      <c r="L3" s="59"/>
      <c r="M3" s="60"/>
      <c r="N3" s="61"/>
      <c r="O3" s="61" t="s">
        <v>14</v>
      </c>
      <c r="P3" s="30"/>
    </row>
    <row r="4" spans="1:16" s="2" customFormat="1" ht="30" customHeight="1">
      <c r="A4" s="61"/>
      <c r="B4" s="61"/>
      <c r="C4" s="61"/>
      <c r="D4" s="61"/>
      <c r="E4" s="14" t="s">
        <v>15</v>
      </c>
      <c r="F4" s="14" t="s">
        <v>16</v>
      </c>
      <c r="G4" s="14" t="s">
        <v>17</v>
      </c>
      <c r="H4" s="59"/>
      <c r="I4" s="28" t="s">
        <v>18</v>
      </c>
      <c r="J4" s="13" t="s">
        <v>31</v>
      </c>
      <c r="K4" s="13" t="s">
        <v>32</v>
      </c>
      <c r="L4" s="14" t="s">
        <v>21</v>
      </c>
      <c r="M4" s="28" t="s">
        <v>33</v>
      </c>
      <c r="N4" s="13" t="s">
        <v>23</v>
      </c>
      <c r="O4" s="61"/>
      <c r="P4" s="30"/>
    </row>
    <row r="5" spans="1:16" ht="30" customHeight="1">
      <c r="A5" s="15">
        <v>1</v>
      </c>
      <c r="B5" s="16" t="s">
        <v>25</v>
      </c>
      <c r="C5" s="17" t="s">
        <v>34</v>
      </c>
      <c r="D5" s="17" t="s">
        <v>35</v>
      </c>
      <c r="E5" s="18">
        <f>项目自评汇总表!E5/10000</f>
        <v>7101.2</v>
      </c>
      <c r="F5" s="18">
        <f>项目自评汇总表!F5/10000</f>
        <v>0</v>
      </c>
      <c r="G5" s="18">
        <f>项目自评汇总表!G5/10000</f>
        <v>7101.2</v>
      </c>
      <c r="H5" s="18">
        <f>项目自评汇总表!H5/10000</f>
        <v>6902.8634949999996</v>
      </c>
      <c r="I5" s="31">
        <f t="shared" ref="I5:I68" si="0">H5*20/G5</f>
        <v>19.441400030980699</v>
      </c>
      <c r="J5" s="44">
        <v>40</v>
      </c>
      <c r="K5" s="46"/>
      <c r="L5" s="32">
        <v>28.8</v>
      </c>
      <c r="M5" s="31">
        <v>10</v>
      </c>
      <c r="N5" s="32">
        <f t="shared" ref="N5:N19" si="1">I5+J5+L5+M5</f>
        <v>98.241400030980699</v>
      </c>
      <c r="O5" s="16"/>
    </row>
    <row r="6" spans="1:16" ht="30" customHeight="1">
      <c r="A6" s="15">
        <v>2</v>
      </c>
      <c r="B6" s="16" t="s">
        <v>25</v>
      </c>
      <c r="C6" s="17" t="s">
        <v>36</v>
      </c>
      <c r="D6" s="17" t="s">
        <v>37</v>
      </c>
      <c r="E6" s="18">
        <f>项目自评汇总表!E6/10000</f>
        <v>4753.96</v>
      </c>
      <c r="F6" s="18">
        <f>项目自评汇总表!F6/10000</f>
        <v>-397.07271800000001</v>
      </c>
      <c r="G6" s="18">
        <f>项目自评汇总表!G6/10000</f>
        <v>4356.8872819999997</v>
      </c>
      <c r="H6" s="18">
        <f>项目自评汇总表!H6/10000</f>
        <v>4354.0119809999997</v>
      </c>
      <c r="I6" s="31">
        <f t="shared" si="0"/>
        <v>19.9868011228481</v>
      </c>
      <c r="J6" s="44">
        <v>40</v>
      </c>
      <c r="K6" s="46"/>
      <c r="L6" s="32">
        <v>30</v>
      </c>
      <c r="M6" s="31">
        <v>10</v>
      </c>
      <c r="N6" s="32">
        <f t="shared" si="1"/>
        <v>99.986801122847993</v>
      </c>
      <c r="O6" s="16"/>
    </row>
    <row r="7" spans="1:16" ht="30" customHeight="1">
      <c r="A7" s="15">
        <v>3</v>
      </c>
      <c r="B7" s="16" t="s">
        <v>25</v>
      </c>
      <c r="C7" s="17" t="s">
        <v>38</v>
      </c>
      <c r="D7" s="17" t="s">
        <v>39</v>
      </c>
      <c r="E7" s="18">
        <f>项目自评汇总表!E7/10000</f>
        <v>1326.39</v>
      </c>
      <c r="F7" s="18">
        <f>项目自评汇总表!F7/10000</f>
        <v>0</v>
      </c>
      <c r="G7" s="18">
        <f>项目自评汇总表!G7/10000</f>
        <v>1326.39</v>
      </c>
      <c r="H7" s="18">
        <f>项目自评汇总表!H7/10000</f>
        <v>1069.569512</v>
      </c>
      <c r="I7" s="31">
        <f t="shared" si="0"/>
        <v>16.127526775684402</v>
      </c>
      <c r="J7" s="44">
        <v>20.059999999999999</v>
      </c>
      <c r="K7" s="46"/>
      <c r="L7" s="32">
        <v>30</v>
      </c>
      <c r="M7" s="31">
        <v>10</v>
      </c>
      <c r="N7" s="32">
        <f t="shared" si="1"/>
        <v>76.187526775684404</v>
      </c>
      <c r="O7" s="16" t="s">
        <v>40</v>
      </c>
    </row>
    <row r="8" spans="1:16" ht="40.5">
      <c r="A8" s="15">
        <v>4</v>
      </c>
      <c r="B8" s="16" t="s">
        <v>25</v>
      </c>
      <c r="C8" s="17" t="s">
        <v>41</v>
      </c>
      <c r="D8" s="17" t="s">
        <v>39</v>
      </c>
      <c r="E8" s="18">
        <f>项目自评汇总表!E8/10000</f>
        <v>1182.27</v>
      </c>
      <c r="F8" s="18">
        <f>项目自评汇总表!F8/10000</f>
        <v>0</v>
      </c>
      <c r="G8" s="18">
        <f>项目自评汇总表!G8/10000</f>
        <v>1182.27</v>
      </c>
      <c r="H8" s="18">
        <f>项目自评汇总表!H8/10000</f>
        <v>1176.27549</v>
      </c>
      <c r="I8" s="31">
        <f t="shared" si="0"/>
        <v>19.898593214747901</v>
      </c>
      <c r="J8" s="44">
        <v>40</v>
      </c>
      <c r="K8" s="46"/>
      <c r="L8" s="32">
        <v>30</v>
      </c>
      <c r="M8" s="31">
        <v>9.3000000000000007</v>
      </c>
      <c r="N8" s="32">
        <f t="shared" si="1"/>
        <v>99.198593214747902</v>
      </c>
      <c r="O8" s="16" t="s">
        <v>42</v>
      </c>
    </row>
    <row r="9" spans="1:16" ht="30" customHeight="1">
      <c r="A9" s="15">
        <v>5</v>
      </c>
      <c r="B9" s="16" t="s">
        <v>25</v>
      </c>
      <c r="C9" s="17" t="s">
        <v>43</v>
      </c>
      <c r="D9" s="17" t="s">
        <v>44</v>
      </c>
      <c r="E9" s="18">
        <f>项目自评汇总表!E9/10000</f>
        <v>1130</v>
      </c>
      <c r="F9" s="18">
        <f>项目自评汇总表!F9/10000</f>
        <v>0</v>
      </c>
      <c r="G9" s="18">
        <f>项目自评汇总表!G9/10000</f>
        <v>1130</v>
      </c>
      <c r="H9" s="18">
        <f>项目自评汇总表!H9/10000</f>
        <v>1073.3682659999999</v>
      </c>
      <c r="I9" s="31">
        <f t="shared" si="0"/>
        <v>18.997668424778801</v>
      </c>
      <c r="J9" s="44">
        <v>40</v>
      </c>
      <c r="K9" s="46"/>
      <c r="L9" s="32">
        <v>30</v>
      </c>
      <c r="M9" s="31">
        <v>10</v>
      </c>
      <c r="N9" s="32">
        <f t="shared" si="1"/>
        <v>98.997668424778794</v>
      </c>
      <c r="O9" s="16"/>
    </row>
    <row r="10" spans="1:16" ht="30" customHeight="1">
      <c r="A10" s="15">
        <v>6</v>
      </c>
      <c r="B10" s="16" t="s">
        <v>25</v>
      </c>
      <c r="C10" s="17" t="s">
        <v>45</v>
      </c>
      <c r="D10" s="17" t="s">
        <v>46</v>
      </c>
      <c r="E10" s="18">
        <f>项目自评汇总表!E10/10000</f>
        <v>0</v>
      </c>
      <c r="F10" s="18">
        <f>项目自评汇总表!F10/10000</f>
        <v>1237.6600000000001</v>
      </c>
      <c r="G10" s="18">
        <f>项目自评汇总表!G10/10000</f>
        <v>1237.6600000000001</v>
      </c>
      <c r="H10" s="18">
        <f>项目自评汇总表!H10/10000</f>
        <v>1209.876319</v>
      </c>
      <c r="I10" s="31">
        <f t="shared" si="0"/>
        <v>19.551028860915</v>
      </c>
      <c r="J10" s="44">
        <v>27.42</v>
      </c>
      <c r="K10" s="46"/>
      <c r="L10" s="32">
        <v>30</v>
      </c>
      <c r="M10" s="31">
        <v>10</v>
      </c>
      <c r="N10" s="32">
        <f t="shared" si="1"/>
        <v>86.971028860914998</v>
      </c>
      <c r="O10" s="16" t="s">
        <v>47</v>
      </c>
    </row>
    <row r="11" spans="1:16" ht="30" customHeight="1">
      <c r="A11" s="15">
        <v>7</v>
      </c>
      <c r="B11" s="16" t="s">
        <v>25</v>
      </c>
      <c r="C11" s="17" t="s">
        <v>48</v>
      </c>
      <c r="D11" s="17" t="s">
        <v>46</v>
      </c>
      <c r="E11" s="18">
        <f>项目自评汇总表!E11/10000</f>
        <v>0</v>
      </c>
      <c r="F11" s="18">
        <f>项目自评汇总表!F11/10000</f>
        <v>1037.32</v>
      </c>
      <c r="G11" s="18">
        <f>项目自评汇总表!G11/10000</f>
        <v>1037.32</v>
      </c>
      <c r="H11" s="18">
        <f>项目自评汇总表!H11/10000</f>
        <v>1037.32</v>
      </c>
      <c r="I11" s="31">
        <f t="shared" si="0"/>
        <v>20</v>
      </c>
      <c r="J11" s="44">
        <v>40</v>
      </c>
      <c r="K11" s="46"/>
      <c r="L11" s="32">
        <v>30</v>
      </c>
      <c r="M11" s="31">
        <v>10</v>
      </c>
      <c r="N11" s="32">
        <f t="shared" si="1"/>
        <v>100</v>
      </c>
      <c r="O11" s="16"/>
    </row>
    <row r="12" spans="1:16" ht="27">
      <c r="A12" s="15">
        <v>8</v>
      </c>
      <c r="B12" s="16" t="s">
        <v>25</v>
      </c>
      <c r="C12" s="17" t="s">
        <v>49</v>
      </c>
      <c r="D12" s="17" t="s">
        <v>44</v>
      </c>
      <c r="E12" s="18">
        <f>项目自评汇总表!E12/10000</f>
        <v>920</v>
      </c>
      <c r="F12" s="18">
        <f>项目自评汇总表!F12/10000</f>
        <v>0</v>
      </c>
      <c r="G12" s="18">
        <f>项目自评汇总表!G12/10000</f>
        <v>920</v>
      </c>
      <c r="H12" s="18">
        <f>项目自评汇总表!H12/10000</f>
        <v>752.452765</v>
      </c>
      <c r="I12" s="31">
        <f t="shared" si="0"/>
        <v>16.357668804347799</v>
      </c>
      <c r="J12" s="44">
        <v>40</v>
      </c>
      <c r="K12" s="46"/>
      <c r="L12" s="32">
        <v>24</v>
      </c>
      <c r="M12" s="31">
        <v>10</v>
      </c>
      <c r="N12" s="32">
        <f t="shared" si="1"/>
        <v>90.357668804347796</v>
      </c>
      <c r="O12" s="16" t="s">
        <v>50</v>
      </c>
    </row>
    <row r="13" spans="1:16" s="3" customFormat="1" ht="27">
      <c r="A13" s="20">
        <v>9</v>
      </c>
      <c r="B13" s="21" t="s">
        <v>25</v>
      </c>
      <c r="C13" s="22" t="s">
        <v>51</v>
      </c>
      <c r="D13" s="22" t="s">
        <v>52</v>
      </c>
      <c r="E13" s="18">
        <f>项目自评汇总表!E13/10000</f>
        <v>656.78</v>
      </c>
      <c r="F13" s="18">
        <f>项目自评汇总表!F13/10000</f>
        <v>0</v>
      </c>
      <c r="G13" s="18">
        <f>项目自评汇总表!G13/10000</f>
        <v>656.78</v>
      </c>
      <c r="H13" s="18">
        <f>项目自评汇总表!H13/10000</f>
        <v>656.78</v>
      </c>
      <c r="I13" s="35">
        <f t="shared" si="0"/>
        <v>20</v>
      </c>
      <c r="J13" s="51">
        <v>40</v>
      </c>
      <c r="K13" s="52"/>
      <c r="L13" s="36">
        <v>27</v>
      </c>
      <c r="M13" s="35">
        <v>10</v>
      </c>
      <c r="N13" s="36">
        <f t="shared" si="1"/>
        <v>97</v>
      </c>
      <c r="O13" s="41"/>
      <c r="P13" s="38"/>
    </row>
    <row r="14" spans="1:16" ht="67.5">
      <c r="A14" s="15">
        <v>10</v>
      </c>
      <c r="B14" s="16" t="s">
        <v>25</v>
      </c>
      <c r="C14" s="17" t="s">
        <v>53</v>
      </c>
      <c r="D14" s="17" t="s">
        <v>44</v>
      </c>
      <c r="E14" s="18">
        <f>项目自评汇总表!E14/10000</f>
        <v>559.5</v>
      </c>
      <c r="F14" s="18">
        <f>项目自评汇总表!F14/10000</f>
        <v>0</v>
      </c>
      <c r="G14" s="18">
        <f>项目自评汇总表!G14/10000</f>
        <v>559.5</v>
      </c>
      <c r="H14" s="18">
        <f>项目自评汇总表!H14/10000</f>
        <v>426.76222100000001</v>
      </c>
      <c r="I14" s="31">
        <f t="shared" si="0"/>
        <v>15.2551285433423</v>
      </c>
      <c r="J14" s="44">
        <v>36</v>
      </c>
      <c r="K14" s="46"/>
      <c r="L14" s="32">
        <v>24</v>
      </c>
      <c r="M14" s="31">
        <v>10</v>
      </c>
      <c r="N14" s="32">
        <f t="shared" si="1"/>
        <v>85.255128543342295</v>
      </c>
      <c r="O14" s="16" t="s">
        <v>54</v>
      </c>
    </row>
    <row r="15" spans="1:16" ht="27">
      <c r="A15" s="15">
        <v>11</v>
      </c>
      <c r="B15" s="16" t="s">
        <v>25</v>
      </c>
      <c r="C15" s="17" t="s">
        <v>55</v>
      </c>
      <c r="D15" s="17" t="s">
        <v>56</v>
      </c>
      <c r="E15" s="18">
        <f>项目自评汇总表!E15/10000</f>
        <v>356</v>
      </c>
      <c r="F15" s="18">
        <f>项目自评汇总表!F15/10000</f>
        <v>0</v>
      </c>
      <c r="G15" s="18">
        <f>项目自评汇总表!G15/10000</f>
        <v>356</v>
      </c>
      <c r="H15" s="18">
        <f>项目自评汇总表!H15/10000</f>
        <v>332.96153900000002</v>
      </c>
      <c r="I15" s="31">
        <f t="shared" si="0"/>
        <v>18.705704438202201</v>
      </c>
      <c r="J15" s="44">
        <v>35</v>
      </c>
      <c r="K15" s="46"/>
      <c r="L15" s="32">
        <v>30</v>
      </c>
      <c r="M15" s="31">
        <v>10</v>
      </c>
      <c r="N15" s="32">
        <f t="shared" si="1"/>
        <v>93.705704438202204</v>
      </c>
      <c r="O15" s="16" t="s">
        <v>57</v>
      </c>
    </row>
    <row r="16" spans="1:16" ht="40.5">
      <c r="A16" s="15">
        <v>12</v>
      </c>
      <c r="B16" s="16" t="s">
        <v>25</v>
      </c>
      <c r="C16" s="17" t="s">
        <v>58</v>
      </c>
      <c r="D16" s="17" t="s">
        <v>59</v>
      </c>
      <c r="E16" s="18">
        <f>项目自评汇总表!E16/10000</f>
        <v>203.8</v>
      </c>
      <c r="F16" s="18">
        <f>项目自评汇总表!F16/10000</f>
        <v>0</v>
      </c>
      <c r="G16" s="18">
        <f>项目自评汇总表!G16/10000</f>
        <v>203.8</v>
      </c>
      <c r="H16" s="18">
        <f>项目自评汇总表!H16/10000</f>
        <v>134.05289500000001</v>
      </c>
      <c r="I16" s="31">
        <f t="shared" si="0"/>
        <v>13.155338076545601</v>
      </c>
      <c r="J16" s="44">
        <v>40</v>
      </c>
      <c r="K16" s="46"/>
      <c r="L16" s="32">
        <v>25.4</v>
      </c>
      <c r="M16" s="31">
        <v>10</v>
      </c>
      <c r="N16" s="32">
        <f t="shared" si="1"/>
        <v>88.555338076545596</v>
      </c>
      <c r="O16" s="16" t="s">
        <v>60</v>
      </c>
    </row>
    <row r="17" spans="1:16" ht="27">
      <c r="A17" s="15">
        <v>13</v>
      </c>
      <c r="B17" s="16" t="s">
        <v>25</v>
      </c>
      <c r="C17" s="17" t="s">
        <v>61</v>
      </c>
      <c r="D17" s="17" t="s">
        <v>39</v>
      </c>
      <c r="E17" s="18">
        <f>项目自评汇总表!E17/10000</f>
        <v>123.8</v>
      </c>
      <c r="F17" s="18">
        <f>项目自评汇总表!F17/10000</f>
        <v>0</v>
      </c>
      <c r="G17" s="18">
        <f>项目自评汇总表!G17/10000</f>
        <v>123.8</v>
      </c>
      <c r="H17" s="18">
        <f>项目自评汇总表!H17/10000</f>
        <v>113.98890299999999</v>
      </c>
      <c r="I17" s="31">
        <f t="shared" si="0"/>
        <v>18.415008562197102</v>
      </c>
      <c r="J17" s="44">
        <v>40</v>
      </c>
      <c r="K17" s="46"/>
      <c r="L17" s="32">
        <v>24</v>
      </c>
      <c r="M17" s="31">
        <v>10</v>
      </c>
      <c r="N17" s="32">
        <f t="shared" si="1"/>
        <v>92.415008562197102</v>
      </c>
      <c r="O17" s="16"/>
    </row>
    <row r="18" spans="1:16" ht="54">
      <c r="A18" s="15">
        <v>14</v>
      </c>
      <c r="B18" s="16" t="s">
        <v>25</v>
      </c>
      <c r="C18" s="17" t="s">
        <v>62</v>
      </c>
      <c r="D18" s="17" t="s">
        <v>63</v>
      </c>
      <c r="E18" s="18">
        <f>项目自评汇总表!E18/10000</f>
        <v>115.21</v>
      </c>
      <c r="F18" s="18">
        <f>项目自评汇总表!F18/10000</f>
        <v>-60.718719</v>
      </c>
      <c r="G18" s="18">
        <f>项目自评汇总表!G18/10000</f>
        <v>54.491281000000001</v>
      </c>
      <c r="H18" s="18">
        <f>项目自评汇总表!H18/10000</f>
        <v>10.6127</v>
      </c>
      <c r="I18" s="31">
        <f t="shared" si="0"/>
        <v>3.89519196658269</v>
      </c>
      <c r="J18" s="44">
        <v>40</v>
      </c>
      <c r="K18" s="46"/>
      <c r="L18" s="32">
        <v>30</v>
      </c>
      <c r="M18" s="31">
        <v>10</v>
      </c>
      <c r="N18" s="32">
        <f t="shared" si="1"/>
        <v>83.895191966582701</v>
      </c>
      <c r="O18" s="16" t="s">
        <v>64</v>
      </c>
    </row>
    <row r="19" spans="1:16" ht="27">
      <c r="A19" s="15">
        <v>15</v>
      </c>
      <c r="B19" s="16" t="s">
        <v>25</v>
      </c>
      <c r="C19" s="17" t="s">
        <v>65</v>
      </c>
      <c r="D19" s="17" t="s">
        <v>66</v>
      </c>
      <c r="E19" s="18">
        <f>项目自评汇总表!E19/10000</f>
        <v>101</v>
      </c>
      <c r="F19" s="18">
        <f>项目自评汇总表!F19/10000</f>
        <v>0</v>
      </c>
      <c r="G19" s="18">
        <f>项目自评汇总表!G19/10000</f>
        <v>101</v>
      </c>
      <c r="H19" s="18">
        <f>项目自评汇总表!H19/10000</f>
        <v>97.884664999999998</v>
      </c>
      <c r="I19" s="31">
        <f t="shared" si="0"/>
        <v>19.383101980197999</v>
      </c>
      <c r="J19" s="44">
        <v>37.9</v>
      </c>
      <c r="K19" s="46"/>
      <c r="L19" s="32">
        <v>24</v>
      </c>
      <c r="M19" s="31">
        <v>10</v>
      </c>
      <c r="N19" s="32">
        <f t="shared" si="1"/>
        <v>91.283101980197998</v>
      </c>
      <c r="O19" s="16" t="s">
        <v>67</v>
      </c>
    </row>
    <row r="20" spans="1:16" ht="54">
      <c r="A20" s="15">
        <v>16</v>
      </c>
      <c r="B20" s="16" t="s">
        <v>25</v>
      </c>
      <c r="C20" s="17" t="s">
        <v>68</v>
      </c>
      <c r="D20" s="17" t="s">
        <v>69</v>
      </c>
      <c r="E20" s="18">
        <f>项目自评汇总表!E20/10000</f>
        <v>100</v>
      </c>
      <c r="F20" s="18">
        <f>项目自评汇总表!F20/10000</f>
        <v>60.718719</v>
      </c>
      <c r="G20" s="18">
        <f>项目自评汇总表!G20/10000</f>
        <v>160.71871899999999</v>
      </c>
      <c r="H20" s="18">
        <f>项目自评汇总表!H20/10000</f>
        <v>124.940917</v>
      </c>
      <c r="I20" s="31">
        <f t="shared" si="0"/>
        <v>15.547774120822901</v>
      </c>
      <c r="J20" s="34">
        <v>19</v>
      </c>
      <c r="K20" s="34">
        <v>19</v>
      </c>
      <c r="L20" s="32">
        <v>27</v>
      </c>
      <c r="M20" s="31">
        <v>10</v>
      </c>
      <c r="N20" s="32">
        <f t="shared" ref="N20:N23" si="2">I20+J20+K20+L20+M20</f>
        <v>90.547774120822893</v>
      </c>
      <c r="O20" s="16" t="s">
        <v>70</v>
      </c>
    </row>
    <row r="21" spans="1:16" ht="27">
      <c r="A21" s="15">
        <v>17</v>
      </c>
      <c r="B21" s="16" t="s">
        <v>25</v>
      </c>
      <c r="C21" s="17" t="s">
        <v>71</v>
      </c>
      <c r="D21" s="17" t="s">
        <v>72</v>
      </c>
      <c r="E21" s="18">
        <f>项目自评汇总表!E21/10000</f>
        <v>5</v>
      </c>
      <c r="F21" s="18">
        <f>项目自评汇总表!F21/10000</f>
        <v>0</v>
      </c>
      <c r="G21" s="18">
        <f>项目自评汇总表!G21/10000</f>
        <v>5</v>
      </c>
      <c r="H21" s="18">
        <f>项目自评汇总表!H21/10000</f>
        <v>3.3999600000000001</v>
      </c>
      <c r="I21" s="31">
        <f t="shared" si="0"/>
        <v>13.59984</v>
      </c>
      <c r="J21" s="44">
        <v>40</v>
      </c>
      <c r="K21" s="46"/>
      <c r="L21" s="32">
        <v>24</v>
      </c>
      <c r="M21" s="31">
        <v>10</v>
      </c>
      <c r="N21" s="32">
        <f t="shared" si="2"/>
        <v>87.59984</v>
      </c>
      <c r="O21" s="16" t="s">
        <v>73</v>
      </c>
    </row>
    <row r="22" spans="1:16" ht="27">
      <c r="A22" s="15">
        <v>18</v>
      </c>
      <c r="B22" s="16" t="s">
        <v>25</v>
      </c>
      <c r="C22" s="17" t="s">
        <v>74</v>
      </c>
      <c r="D22" s="17" t="s">
        <v>75</v>
      </c>
      <c r="E22" s="18">
        <f>项目自评汇总表!E22/10000</f>
        <v>0</v>
      </c>
      <c r="F22" s="18">
        <f>项目自评汇总表!F22/10000</f>
        <v>851.553495</v>
      </c>
      <c r="G22" s="18">
        <f>项目自评汇总表!G22/10000</f>
        <v>851.553495</v>
      </c>
      <c r="H22" s="18">
        <f>项目自评汇总表!H22/10000</f>
        <v>851.553495</v>
      </c>
      <c r="I22" s="31">
        <f t="shared" si="0"/>
        <v>20</v>
      </c>
      <c r="J22" s="44">
        <v>40</v>
      </c>
      <c r="K22" s="46"/>
      <c r="L22" s="32">
        <v>24</v>
      </c>
      <c r="M22" s="31">
        <v>10</v>
      </c>
      <c r="N22" s="32">
        <f t="shared" si="2"/>
        <v>94</v>
      </c>
      <c r="O22" s="16"/>
    </row>
    <row r="23" spans="1:16" ht="27">
      <c r="A23" s="15">
        <v>19</v>
      </c>
      <c r="B23" s="16" t="s">
        <v>25</v>
      </c>
      <c r="C23" s="17" t="s">
        <v>76</v>
      </c>
      <c r="D23" s="17" t="s">
        <v>75</v>
      </c>
      <c r="E23" s="18">
        <f>项目自评汇总表!E23/10000</f>
        <v>0</v>
      </c>
      <c r="F23" s="18">
        <f>项目自评汇总表!F23/10000</f>
        <v>706.38</v>
      </c>
      <c r="G23" s="18">
        <f>项目自评汇总表!G23/10000</f>
        <v>706.38</v>
      </c>
      <c r="H23" s="18">
        <f>项目自评汇总表!H23/10000</f>
        <v>706.38</v>
      </c>
      <c r="I23" s="31">
        <f t="shared" si="0"/>
        <v>20</v>
      </c>
      <c r="J23" s="34">
        <v>20</v>
      </c>
      <c r="K23" s="34">
        <v>20</v>
      </c>
      <c r="L23" s="32">
        <v>24</v>
      </c>
      <c r="M23" s="31">
        <v>10</v>
      </c>
      <c r="N23" s="32">
        <f t="shared" si="2"/>
        <v>94</v>
      </c>
      <c r="O23" s="16"/>
    </row>
    <row r="24" spans="1:16" ht="27">
      <c r="A24" s="15">
        <v>20</v>
      </c>
      <c r="B24" s="16" t="s">
        <v>25</v>
      </c>
      <c r="C24" s="17" t="s">
        <v>77</v>
      </c>
      <c r="D24" s="17" t="s">
        <v>37</v>
      </c>
      <c r="E24" s="18">
        <f>项目自评汇总表!E24/10000</f>
        <v>0</v>
      </c>
      <c r="F24" s="18">
        <f>项目自评汇总表!F24/10000</f>
        <v>552.36860999999999</v>
      </c>
      <c r="G24" s="18">
        <f>项目自评汇总表!G24/10000</f>
        <v>552.36860999999999</v>
      </c>
      <c r="H24" s="18">
        <f>项目自评汇总表!H24/10000</f>
        <v>552.36860999999999</v>
      </c>
      <c r="I24" s="31">
        <f t="shared" si="0"/>
        <v>20</v>
      </c>
      <c r="J24" s="44">
        <v>40</v>
      </c>
      <c r="K24" s="46"/>
      <c r="L24" s="32">
        <v>24</v>
      </c>
      <c r="M24" s="31">
        <v>10</v>
      </c>
      <c r="N24" s="32">
        <f t="shared" ref="N24:N31" si="3">I24+J24+L24+M24</f>
        <v>94</v>
      </c>
      <c r="O24" s="16"/>
    </row>
    <row r="25" spans="1:16" ht="27">
      <c r="A25" s="15">
        <v>21</v>
      </c>
      <c r="B25" s="16" t="s">
        <v>25</v>
      </c>
      <c r="C25" s="17" t="s">
        <v>78</v>
      </c>
      <c r="D25" s="17" t="s">
        <v>37</v>
      </c>
      <c r="E25" s="18">
        <f>项目自评汇总表!E25/10000</f>
        <v>0</v>
      </c>
      <c r="F25" s="18">
        <f>项目自评汇总表!F25/10000</f>
        <v>500</v>
      </c>
      <c r="G25" s="18">
        <f>项目自评汇总表!G25/10000</f>
        <v>500</v>
      </c>
      <c r="H25" s="18">
        <f>项目自评汇总表!H25/10000</f>
        <v>500</v>
      </c>
      <c r="I25" s="31">
        <f t="shared" si="0"/>
        <v>20</v>
      </c>
      <c r="J25" s="34">
        <v>20</v>
      </c>
      <c r="K25" s="34">
        <v>20</v>
      </c>
      <c r="L25" s="32">
        <v>24</v>
      </c>
      <c r="M25" s="31">
        <v>10</v>
      </c>
      <c r="N25" s="32">
        <f t="shared" ref="N25:N28" si="4">I25+J25+K25+L25+M25</f>
        <v>94</v>
      </c>
      <c r="O25" s="16"/>
    </row>
    <row r="26" spans="1:16" ht="27">
      <c r="A26" s="15">
        <v>22</v>
      </c>
      <c r="B26" s="16" t="s">
        <v>25</v>
      </c>
      <c r="C26" s="17" t="s">
        <v>79</v>
      </c>
      <c r="D26" s="17" t="s">
        <v>37</v>
      </c>
      <c r="E26" s="18">
        <f>项目自评汇总表!E26/10000</f>
        <v>0</v>
      </c>
      <c r="F26" s="18">
        <f>项目自评汇总表!F26/10000</f>
        <v>415.79</v>
      </c>
      <c r="G26" s="18">
        <f>项目自评汇总表!G26/10000</f>
        <v>415.79</v>
      </c>
      <c r="H26" s="18">
        <f>项目自评汇总表!H26/10000</f>
        <v>415.79</v>
      </c>
      <c r="I26" s="31">
        <f t="shared" si="0"/>
        <v>20</v>
      </c>
      <c r="J26" s="34">
        <v>20</v>
      </c>
      <c r="K26" s="34">
        <v>20</v>
      </c>
      <c r="L26" s="32">
        <v>24</v>
      </c>
      <c r="M26" s="31">
        <v>10</v>
      </c>
      <c r="N26" s="32">
        <f t="shared" si="4"/>
        <v>94</v>
      </c>
      <c r="O26" s="16"/>
    </row>
    <row r="27" spans="1:16" s="3" customFormat="1" ht="27">
      <c r="A27" s="20">
        <v>23</v>
      </c>
      <c r="B27" s="21" t="s">
        <v>25</v>
      </c>
      <c r="C27" s="22" t="s">
        <v>80</v>
      </c>
      <c r="D27" s="22" t="s">
        <v>81</v>
      </c>
      <c r="E27" s="18">
        <f>项目自评汇总表!E27/10000</f>
        <v>0</v>
      </c>
      <c r="F27" s="18">
        <f>项目自评汇总表!F27/10000</f>
        <v>373</v>
      </c>
      <c r="G27" s="18">
        <f>项目自评汇总表!G27/10000</f>
        <v>373</v>
      </c>
      <c r="H27" s="18">
        <f>项目自评汇总表!H27/10000</f>
        <v>373</v>
      </c>
      <c r="I27" s="35">
        <f t="shared" si="0"/>
        <v>20</v>
      </c>
      <c r="J27" s="51">
        <v>40</v>
      </c>
      <c r="K27" s="52"/>
      <c r="L27" s="36">
        <v>27</v>
      </c>
      <c r="M27" s="35">
        <v>10</v>
      </c>
      <c r="N27" s="36">
        <f t="shared" si="3"/>
        <v>97</v>
      </c>
      <c r="O27" s="21"/>
      <c r="P27" s="38"/>
    </row>
    <row r="28" spans="1:16" ht="27">
      <c r="A28" s="15">
        <v>24</v>
      </c>
      <c r="B28" s="16" t="s">
        <v>25</v>
      </c>
      <c r="C28" s="17" t="s">
        <v>82</v>
      </c>
      <c r="D28" s="17" t="s">
        <v>37</v>
      </c>
      <c r="E28" s="18">
        <f>项目自评汇总表!E28/10000</f>
        <v>0</v>
      </c>
      <c r="F28" s="18">
        <f>项目自评汇总表!F28/10000</f>
        <v>286.93831599999999</v>
      </c>
      <c r="G28" s="18">
        <f>项目自评汇总表!G28/10000</f>
        <v>286.93831599999999</v>
      </c>
      <c r="H28" s="18">
        <f>项目自评汇总表!H28/10000</f>
        <v>285.32653800000003</v>
      </c>
      <c r="I28" s="31">
        <f t="shared" si="0"/>
        <v>19.8876568300484</v>
      </c>
      <c r="J28" s="34">
        <v>20</v>
      </c>
      <c r="K28" s="34">
        <v>20</v>
      </c>
      <c r="L28" s="32">
        <v>24</v>
      </c>
      <c r="M28" s="31">
        <v>10</v>
      </c>
      <c r="N28" s="32">
        <f t="shared" si="4"/>
        <v>93.8876568300484</v>
      </c>
      <c r="O28" s="16"/>
    </row>
    <row r="29" spans="1:16" ht="27">
      <c r="A29" s="15">
        <v>25</v>
      </c>
      <c r="B29" s="16" t="s">
        <v>25</v>
      </c>
      <c r="C29" s="17" t="s">
        <v>83</v>
      </c>
      <c r="D29" s="17" t="s">
        <v>44</v>
      </c>
      <c r="E29" s="18">
        <f>项目自评汇总表!E29/10000</f>
        <v>0</v>
      </c>
      <c r="F29" s="18">
        <f>项目自评汇总表!F29/10000</f>
        <v>260</v>
      </c>
      <c r="G29" s="18">
        <f>项目自评汇总表!G29/10000</f>
        <v>260</v>
      </c>
      <c r="H29" s="18">
        <f>项目自评汇总表!H29/10000</f>
        <v>89.083703999999997</v>
      </c>
      <c r="I29" s="31">
        <f t="shared" si="0"/>
        <v>6.8525926153846202</v>
      </c>
      <c r="J29" s="44">
        <v>40</v>
      </c>
      <c r="K29" s="46"/>
      <c r="L29" s="32">
        <v>27</v>
      </c>
      <c r="M29" s="31">
        <v>10</v>
      </c>
      <c r="N29" s="32">
        <f t="shared" si="3"/>
        <v>83.852592615384594</v>
      </c>
      <c r="O29" s="16" t="s">
        <v>84</v>
      </c>
    </row>
    <row r="30" spans="1:16" ht="27">
      <c r="A30" s="15">
        <v>26</v>
      </c>
      <c r="B30" s="16" t="s">
        <v>25</v>
      </c>
      <c r="C30" s="17" t="s">
        <v>85</v>
      </c>
      <c r="D30" s="17" t="s">
        <v>86</v>
      </c>
      <c r="E30" s="18">
        <f>项目自评汇总表!E30/10000</f>
        <v>0</v>
      </c>
      <c r="F30" s="18">
        <f>项目自评汇总表!F30/10000</f>
        <v>231</v>
      </c>
      <c r="G30" s="18">
        <f>项目自评汇总表!G30/10000</f>
        <v>231</v>
      </c>
      <c r="H30" s="18">
        <f>项目自评汇总表!H30/10000</f>
        <v>174.69800900000001</v>
      </c>
      <c r="I30" s="31">
        <f t="shared" si="0"/>
        <v>15.1253687445887</v>
      </c>
      <c r="J30" s="44">
        <v>40</v>
      </c>
      <c r="K30" s="46"/>
      <c r="L30" s="32">
        <v>24</v>
      </c>
      <c r="M30" s="31">
        <v>10</v>
      </c>
      <c r="N30" s="32">
        <f t="shared" si="3"/>
        <v>89.125368744588698</v>
      </c>
      <c r="O30" s="16" t="s">
        <v>84</v>
      </c>
    </row>
    <row r="31" spans="1:16" ht="27">
      <c r="A31" s="15">
        <v>27</v>
      </c>
      <c r="B31" s="16" t="s">
        <v>25</v>
      </c>
      <c r="C31" s="17" t="s">
        <v>87</v>
      </c>
      <c r="D31" s="17" t="s">
        <v>86</v>
      </c>
      <c r="E31" s="18">
        <f>项目自评汇总表!E31/10000</f>
        <v>0</v>
      </c>
      <c r="F31" s="18">
        <f>项目自评汇总表!F31/10000</f>
        <v>180.08920000000001</v>
      </c>
      <c r="G31" s="18">
        <f>项目自评汇总表!G31/10000</f>
        <v>180.08920000000001</v>
      </c>
      <c r="H31" s="18">
        <f>项目自评汇总表!H31/10000</f>
        <v>180.08920000000001</v>
      </c>
      <c r="I31" s="31">
        <f t="shared" si="0"/>
        <v>20</v>
      </c>
      <c r="J31" s="44">
        <v>40</v>
      </c>
      <c r="K31" s="46"/>
      <c r="L31" s="32">
        <v>24</v>
      </c>
      <c r="M31" s="31">
        <v>10</v>
      </c>
      <c r="N31" s="32">
        <f t="shared" si="3"/>
        <v>94</v>
      </c>
      <c r="O31" s="16"/>
    </row>
    <row r="32" spans="1:16" ht="27">
      <c r="A32" s="15">
        <v>28</v>
      </c>
      <c r="B32" s="16" t="s">
        <v>25</v>
      </c>
      <c r="C32" s="17" t="s">
        <v>88</v>
      </c>
      <c r="D32" s="17" t="s">
        <v>37</v>
      </c>
      <c r="E32" s="18">
        <f>项目自评汇总表!E32/10000</f>
        <v>0</v>
      </c>
      <c r="F32" s="18">
        <f>项目自评汇总表!F32/10000</f>
        <v>141.09005999999999</v>
      </c>
      <c r="G32" s="18">
        <f>项目自评汇总表!G32/10000</f>
        <v>141.09005999999999</v>
      </c>
      <c r="H32" s="18">
        <f>项目自评汇总表!H32/10000</f>
        <v>139.91406000000001</v>
      </c>
      <c r="I32" s="31">
        <f t="shared" si="0"/>
        <v>19.833297965852399</v>
      </c>
      <c r="J32" s="34">
        <v>20</v>
      </c>
      <c r="K32" s="34">
        <v>20</v>
      </c>
      <c r="L32" s="32">
        <v>24</v>
      </c>
      <c r="M32" s="31">
        <v>10</v>
      </c>
      <c r="N32" s="32">
        <f t="shared" ref="N32:N36" si="5">I32+J32+K32+L32+M32</f>
        <v>93.833297965852495</v>
      </c>
      <c r="O32" s="16"/>
    </row>
    <row r="33" spans="1:18" ht="27">
      <c r="A33" s="15">
        <v>29</v>
      </c>
      <c r="B33" s="16" t="s">
        <v>25</v>
      </c>
      <c r="C33" s="17" t="s">
        <v>89</v>
      </c>
      <c r="D33" s="17" t="s">
        <v>37</v>
      </c>
      <c r="E33" s="18">
        <f>项目自评汇总表!E33/10000</f>
        <v>0</v>
      </c>
      <c r="F33" s="18">
        <f>项目自评汇总表!F33/10000</f>
        <v>123.28300400000001</v>
      </c>
      <c r="G33" s="18">
        <f>项目自评汇总表!G33/10000</f>
        <v>123.28300400000001</v>
      </c>
      <c r="H33" s="18">
        <f>项目自评汇总表!H33/10000</f>
        <v>123.28300400000001</v>
      </c>
      <c r="I33" s="31">
        <f t="shared" si="0"/>
        <v>20</v>
      </c>
      <c r="J33" s="34">
        <v>20</v>
      </c>
      <c r="K33" s="34">
        <v>20</v>
      </c>
      <c r="L33" s="32">
        <v>24</v>
      </c>
      <c r="M33" s="31">
        <v>10</v>
      </c>
      <c r="N33" s="32">
        <f t="shared" si="5"/>
        <v>94</v>
      </c>
      <c r="O33" s="16"/>
    </row>
    <row r="34" spans="1:18" ht="27">
      <c r="A34" s="15">
        <v>30</v>
      </c>
      <c r="B34" s="16" t="s">
        <v>25</v>
      </c>
      <c r="C34" s="17" t="s">
        <v>90</v>
      </c>
      <c r="D34" s="17" t="s">
        <v>91</v>
      </c>
      <c r="E34" s="18">
        <f>项目自评汇总表!E34/10000</f>
        <v>0</v>
      </c>
      <c r="F34" s="18">
        <f>项目自评汇总表!F34/10000</f>
        <v>111.932259</v>
      </c>
      <c r="G34" s="18">
        <f>项目自评汇总表!G34/10000</f>
        <v>111.932259</v>
      </c>
      <c r="H34" s="18">
        <f>项目自评汇总表!H34/10000</f>
        <v>63.951853999999997</v>
      </c>
      <c r="I34" s="31">
        <f t="shared" si="0"/>
        <v>11.426885255661601</v>
      </c>
      <c r="J34" s="34">
        <v>20</v>
      </c>
      <c r="K34" s="34">
        <v>17.43</v>
      </c>
      <c r="L34" s="32">
        <v>27</v>
      </c>
      <c r="M34" s="31">
        <v>10</v>
      </c>
      <c r="N34" s="32">
        <f t="shared" si="5"/>
        <v>85.856885255661595</v>
      </c>
      <c r="O34" s="16" t="s">
        <v>84</v>
      </c>
    </row>
    <row r="35" spans="1:18" ht="27">
      <c r="A35" s="15">
        <v>31</v>
      </c>
      <c r="B35" s="16" t="s">
        <v>25</v>
      </c>
      <c r="C35" s="17" t="s">
        <v>92</v>
      </c>
      <c r="D35" s="17" t="s">
        <v>69</v>
      </c>
      <c r="E35" s="18">
        <f>项目自评汇总表!E35/10000</f>
        <v>0</v>
      </c>
      <c r="F35" s="18">
        <f>项目自评汇总表!F35/10000</f>
        <v>91.49</v>
      </c>
      <c r="G35" s="18">
        <f>项目自评汇总表!G35/10000</f>
        <v>91.49</v>
      </c>
      <c r="H35" s="18">
        <f>项目自评汇总表!H35/10000</f>
        <v>86.563113000000001</v>
      </c>
      <c r="I35" s="31">
        <f t="shared" si="0"/>
        <v>18.922967100229499</v>
      </c>
      <c r="J35" s="34">
        <v>20</v>
      </c>
      <c r="K35" s="34">
        <v>20</v>
      </c>
      <c r="L35" s="32">
        <v>24</v>
      </c>
      <c r="M35" s="31">
        <v>10</v>
      </c>
      <c r="N35" s="32">
        <f t="shared" si="5"/>
        <v>92.922967100229499</v>
      </c>
      <c r="O35" s="16"/>
    </row>
    <row r="36" spans="1:18" ht="27">
      <c r="A36" s="15">
        <v>32</v>
      </c>
      <c r="B36" s="16" t="s">
        <v>25</v>
      </c>
      <c r="C36" s="17" t="s">
        <v>93</v>
      </c>
      <c r="D36" s="17" t="s">
        <v>37</v>
      </c>
      <c r="E36" s="18">
        <f>项目自评汇总表!E36/10000</f>
        <v>0</v>
      </c>
      <c r="F36" s="18">
        <f>项目自评汇总表!F36/10000</f>
        <v>81.582149000000001</v>
      </c>
      <c r="G36" s="18">
        <f>项目自评汇总表!G36/10000</f>
        <v>81.582149000000001</v>
      </c>
      <c r="H36" s="18">
        <f>项目自评汇总表!H36/10000</f>
        <v>81.582149000000001</v>
      </c>
      <c r="I36" s="31">
        <f t="shared" si="0"/>
        <v>20</v>
      </c>
      <c r="J36" s="34">
        <v>20</v>
      </c>
      <c r="K36" s="34">
        <v>20</v>
      </c>
      <c r="L36" s="32">
        <v>24</v>
      </c>
      <c r="M36" s="31">
        <v>10</v>
      </c>
      <c r="N36" s="32">
        <f t="shared" si="5"/>
        <v>94</v>
      </c>
      <c r="O36" s="16"/>
    </row>
    <row r="37" spans="1:18" ht="27">
      <c r="A37" s="15">
        <v>33</v>
      </c>
      <c r="B37" s="16" t="s">
        <v>25</v>
      </c>
      <c r="C37" s="17" t="s">
        <v>94</v>
      </c>
      <c r="D37" s="17" t="s">
        <v>37</v>
      </c>
      <c r="E37" s="18">
        <f>项目自评汇总表!E37/10000</f>
        <v>0</v>
      </c>
      <c r="F37" s="18">
        <f>项目自评汇总表!F37/10000</f>
        <v>79</v>
      </c>
      <c r="G37" s="18">
        <f>项目自评汇总表!G37/10000</f>
        <v>79</v>
      </c>
      <c r="H37" s="18">
        <f>项目自评汇总表!H37/10000</f>
        <v>78.91</v>
      </c>
      <c r="I37" s="31">
        <f t="shared" si="0"/>
        <v>19.977215189873402</v>
      </c>
      <c r="J37" s="44">
        <v>40</v>
      </c>
      <c r="K37" s="46"/>
      <c r="L37" s="32">
        <v>24</v>
      </c>
      <c r="M37" s="31">
        <v>10</v>
      </c>
      <c r="N37" s="32">
        <f t="shared" ref="N37:N42" si="6">I37+J37+L37+M37</f>
        <v>93.977215189873405</v>
      </c>
      <c r="O37" s="16"/>
    </row>
    <row r="38" spans="1:18" ht="27">
      <c r="A38" s="15">
        <v>34</v>
      </c>
      <c r="B38" s="16" t="s">
        <v>25</v>
      </c>
      <c r="C38" s="17" t="s">
        <v>95</v>
      </c>
      <c r="D38" s="17" t="s">
        <v>96</v>
      </c>
      <c r="E38" s="18">
        <f>项目自评汇总表!E38/10000</f>
        <v>0</v>
      </c>
      <c r="F38" s="18">
        <f>项目自评汇总表!F38/10000</f>
        <v>59.971499999999999</v>
      </c>
      <c r="G38" s="18">
        <f>项目自评汇总表!G38/10000</f>
        <v>59.971499999999999</v>
      </c>
      <c r="H38" s="18">
        <f>项目自评汇总表!H38/10000</f>
        <v>59.971499999999999</v>
      </c>
      <c r="I38" s="31">
        <f t="shared" si="0"/>
        <v>20</v>
      </c>
      <c r="J38" s="34">
        <v>20</v>
      </c>
      <c r="K38" s="34">
        <v>20</v>
      </c>
      <c r="L38" s="32">
        <v>24</v>
      </c>
      <c r="M38" s="31">
        <v>10</v>
      </c>
      <c r="N38" s="32">
        <f>I38+J38+K38+L38+M38</f>
        <v>94</v>
      </c>
      <c r="O38" s="16"/>
    </row>
    <row r="39" spans="1:18" ht="27">
      <c r="A39" s="15">
        <v>35</v>
      </c>
      <c r="B39" s="16" t="s">
        <v>25</v>
      </c>
      <c r="C39" s="17" t="s">
        <v>97</v>
      </c>
      <c r="D39" s="17" t="s">
        <v>44</v>
      </c>
      <c r="E39" s="18">
        <f>项目自评汇总表!E39/10000</f>
        <v>0</v>
      </c>
      <c r="F39" s="18">
        <f>项目自评汇总表!F39/10000</f>
        <v>39</v>
      </c>
      <c r="G39" s="18">
        <f>项目自评汇总表!G39/10000</f>
        <v>39</v>
      </c>
      <c r="H39" s="18">
        <f>项目自评汇总表!H39/10000</f>
        <v>6.0531899999999998</v>
      </c>
      <c r="I39" s="31">
        <f t="shared" si="0"/>
        <v>3.1042000000000001</v>
      </c>
      <c r="J39" s="44">
        <v>40</v>
      </c>
      <c r="K39" s="46"/>
      <c r="L39" s="32">
        <v>27</v>
      </c>
      <c r="M39" s="31">
        <v>10</v>
      </c>
      <c r="N39" s="32">
        <f t="shared" si="6"/>
        <v>80.104200000000006</v>
      </c>
      <c r="O39" s="16" t="s">
        <v>84</v>
      </c>
    </row>
    <row r="40" spans="1:18" s="3" customFormat="1" ht="27">
      <c r="A40" s="20">
        <v>36</v>
      </c>
      <c r="B40" s="21" t="s">
        <v>25</v>
      </c>
      <c r="C40" s="22" t="s">
        <v>98</v>
      </c>
      <c r="D40" s="22" t="s">
        <v>81</v>
      </c>
      <c r="E40" s="18">
        <f>项目自评汇总表!E40/10000</f>
        <v>0</v>
      </c>
      <c r="F40" s="18">
        <f>项目自评汇总表!F40/10000</f>
        <v>36.06</v>
      </c>
      <c r="G40" s="18">
        <f>项目自评汇总表!G40/10000</f>
        <v>36.06</v>
      </c>
      <c r="H40" s="18">
        <f>项目自评汇总表!H40/10000</f>
        <v>36.06</v>
      </c>
      <c r="I40" s="35">
        <f t="shared" si="0"/>
        <v>20</v>
      </c>
      <c r="J40" s="51">
        <v>40</v>
      </c>
      <c r="K40" s="52"/>
      <c r="L40" s="36">
        <v>27</v>
      </c>
      <c r="M40" s="35">
        <v>10</v>
      </c>
      <c r="N40" s="36">
        <f t="shared" si="6"/>
        <v>97</v>
      </c>
      <c r="O40" s="21"/>
      <c r="P40" s="38"/>
    </row>
    <row r="41" spans="1:18" ht="27">
      <c r="A41" s="15">
        <v>37</v>
      </c>
      <c r="B41" s="16" t="s">
        <v>25</v>
      </c>
      <c r="C41" s="17" t="s">
        <v>99</v>
      </c>
      <c r="D41" s="17" t="s">
        <v>37</v>
      </c>
      <c r="E41" s="18">
        <f>项目自评汇总表!E41/10000</f>
        <v>0</v>
      </c>
      <c r="F41" s="18">
        <f>项目自评汇总表!F41/10000</f>
        <v>25</v>
      </c>
      <c r="G41" s="18">
        <f>项目自评汇总表!G41/10000</f>
        <v>25</v>
      </c>
      <c r="H41" s="18">
        <f>项目自评汇总表!H41/10000</f>
        <v>10.021769000000001</v>
      </c>
      <c r="I41" s="31">
        <f t="shared" si="0"/>
        <v>8.0174152000000003</v>
      </c>
      <c r="J41" s="44">
        <v>40</v>
      </c>
      <c r="K41" s="46"/>
      <c r="L41" s="32">
        <v>27</v>
      </c>
      <c r="M41" s="31">
        <v>10</v>
      </c>
      <c r="N41" s="32">
        <f t="shared" si="6"/>
        <v>85.017415200000002</v>
      </c>
      <c r="O41" s="16" t="s">
        <v>100</v>
      </c>
    </row>
    <row r="42" spans="1:18" ht="27">
      <c r="A42" s="15">
        <v>38</v>
      </c>
      <c r="B42" s="16" t="s">
        <v>25</v>
      </c>
      <c r="C42" s="17" t="s">
        <v>101</v>
      </c>
      <c r="D42" s="17" t="s">
        <v>46</v>
      </c>
      <c r="E42" s="18">
        <f>项目自评汇总表!E42/10000</f>
        <v>0</v>
      </c>
      <c r="F42" s="18">
        <f>项目自评汇总表!F42/10000</f>
        <v>23.6008</v>
      </c>
      <c r="G42" s="18">
        <f>项目自评汇总表!G42/10000</f>
        <v>23.6008</v>
      </c>
      <c r="H42" s="18">
        <f>项目自评汇总表!H42/10000</f>
        <v>23.6008</v>
      </c>
      <c r="I42" s="31">
        <f t="shared" si="0"/>
        <v>20</v>
      </c>
      <c r="J42" s="44">
        <v>40</v>
      </c>
      <c r="K42" s="46"/>
      <c r="L42" s="32">
        <v>24</v>
      </c>
      <c r="M42" s="31">
        <v>10</v>
      </c>
      <c r="N42" s="32">
        <f t="shared" si="6"/>
        <v>94</v>
      </c>
      <c r="O42" s="16"/>
    </row>
    <row r="43" spans="1:18" ht="135">
      <c r="A43" s="15">
        <v>39</v>
      </c>
      <c r="B43" s="16" t="s">
        <v>25</v>
      </c>
      <c r="C43" s="17" t="s">
        <v>102</v>
      </c>
      <c r="D43" s="17" t="s">
        <v>46</v>
      </c>
      <c r="E43" s="18">
        <f>项目自评汇总表!E43/10000</f>
        <v>0</v>
      </c>
      <c r="F43" s="18">
        <f>项目自评汇总表!F43/10000</f>
        <v>21.9</v>
      </c>
      <c r="G43" s="18">
        <f>项目自评汇总表!G43/10000</f>
        <v>21.9</v>
      </c>
      <c r="H43" s="18">
        <f>项目自评汇总表!H43/10000</f>
        <v>21.9</v>
      </c>
      <c r="I43" s="31">
        <f t="shared" si="0"/>
        <v>20</v>
      </c>
      <c r="J43" s="34">
        <v>20</v>
      </c>
      <c r="K43" s="34">
        <v>19.600000000000001</v>
      </c>
      <c r="L43" s="32">
        <v>24</v>
      </c>
      <c r="M43" s="31">
        <v>10</v>
      </c>
      <c r="N43" s="32">
        <f>I43+J43+K43+L43+M43</f>
        <v>93.6</v>
      </c>
      <c r="O43" s="16" t="s">
        <v>147</v>
      </c>
    </row>
    <row r="44" spans="1:18" ht="27">
      <c r="A44" s="15">
        <v>40</v>
      </c>
      <c r="B44" s="16" t="s">
        <v>25</v>
      </c>
      <c r="C44" s="17" t="s">
        <v>104</v>
      </c>
      <c r="D44" s="17" t="s">
        <v>69</v>
      </c>
      <c r="E44" s="18">
        <f>项目自评汇总表!E44/10000</f>
        <v>0</v>
      </c>
      <c r="F44" s="18">
        <f>项目自评汇总表!F44/10000</f>
        <v>19.600000000000001</v>
      </c>
      <c r="G44" s="18">
        <f>项目自评汇总表!G44/10000</f>
        <v>19.600000000000001</v>
      </c>
      <c r="H44" s="18">
        <f>项目自评汇总表!H44/10000</f>
        <v>19.600000000000001</v>
      </c>
      <c r="I44" s="31">
        <f t="shared" si="0"/>
        <v>20</v>
      </c>
      <c r="J44" s="44">
        <v>35.46</v>
      </c>
      <c r="K44" s="46"/>
      <c r="L44" s="32">
        <v>24</v>
      </c>
      <c r="M44" s="31">
        <v>10</v>
      </c>
      <c r="N44" s="32">
        <f t="shared" ref="N44:N46" si="7">I44+J44+L44+M44</f>
        <v>89.46</v>
      </c>
      <c r="O44" s="16" t="s">
        <v>105</v>
      </c>
    </row>
    <row r="45" spans="1:18" ht="27">
      <c r="A45" s="15">
        <v>41</v>
      </c>
      <c r="B45" s="16" t="s">
        <v>25</v>
      </c>
      <c r="C45" s="17" t="s">
        <v>106</v>
      </c>
      <c r="D45" s="17" t="s">
        <v>37</v>
      </c>
      <c r="E45" s="18">
        <f>项目自评汇总表!E45/10000</f>
        <v>0</v>
      </c>
      <c r="F45" s="18">
        <f>项目自评汇总表!F45/10000</f>
        <v>18.748567999999999</v>
      </c>
      <c r="G45" s="18">
        <f>项目自评汇总表!G45/10000</f>
        <v>18.748567999999999</v>
      </c>
      <c r="H45" s="18">
        <f>项目自评汇总表!H45/10000</f>
        <v>18.748567999999999</v>
      </c>
      <c r="I45" s="31">
        <f t="shared" si="0"/>
        <v>20</v>
      </c>
      <c r="J45" s="44">
        <v>40</v>
      </c>
      <c r="K45" s="46"/>
      <c r="L45" s="32">
        <v>24</v>
      </c>
      <c r="M45" s="31">
        <v>10</v>
      </c>
      <c r="N45" s="32">
        <f t="shared" si="7"/>
        <v>94</v>
      </c>
      <c r="O45" s="16"/>
    </row>
    <row r="46" spans="1:18" ht="27">
      <c r="A46" s="15">
        <v>42</v>
      </c>
      <c r="B46" s="16" t="s">
        <v>25</v>
      </c>
      <c r="C46" s="17" t="s">
        <v>107</v>
      </c>
      <c r="D46" s="17" t="s">
        <v>75</v>
      </c>
      <c r="E46" s="18">
        <f>项目自评汇总表!E46/10000</f>
        <v>0</v>
      </c>
      <c r="F46" s="18">
        <f>项目自评汇总表!F46/10000</f>
        <v>17.145434000000002</v>
      </c>
      <c r="G46" s="18">
        <f>项目自评汇总表!G46/10000</f>
        <v>17.145434000000002</v>
      </c>
      <c r="H46" s="18">
        <f>项目自评汇总表!H46/10000</f>
        <v>17.145434000000002</v>
      </c>
      <c r="I46" s="31">
        <f t="shared" si="0"/>
        <v>20</v>
      </c>
      <c r="J46" s="44">
        <v>40</v>
      </c>
      <c r="K46" s="46"/>
      <c r="L46" s="32">
        <v>24</v>
      </c>
      <c r="M46" s="31">
        <v>10</v>
      </c>
      <c r="N46" s="32">
        <f t="shared" si="7"/>
        <v>94</v>
      </c>
      <c r="O46" s="16"/>
    </row>
    <row r="47" spans="1:18" s="3" customFormat="1" ht="27">
      <c r="A47" s="20">
        <v>43</v>
      </c>
      <c r="B47" s="21" t="s">
        <v>25</v>
      </c>
      <c r="C47" s="22" t="s">
        <v>108</v>
      </c>
      <c r="D47" s="22" t="s">
        <v>81</v>
      </c>
      <c r="E47" s="18">
        <f>项目自评汇总表!E47/10000</f>
        <v>0</v>
      </c>
      <c r="F47" s="18">
        <f>项目自评汇总表!F47/10000</f>
        <v>15</v>
      </c>
      <c r="G47" s="18">
        <f>项目自评汇总表!G47/10000</f>
        <v>15</v>
      </c>
      <c r="H47" s="18">
        <f>项目自评汇总表!H47/10000</f>
        <v>0.3</v>
      </c>
      <c r="I47" s="35">
        <f t="shared" si="0"/>
        <v>0.4</v>
      </c>
      <c r="J47" s="39">
        <v>20</v>
      </c>
      <c r="K47" s="39">
        <v>20</v>
      </c>
      <c r="L47" s="36">
        <v>30</v>
      </c>
      <c r="M47" s="35">
        <v>10</v>
      </c>
      <c r="N47" s="36">
        <f>I47+J47+K47+L47+M47</f>
        <v>80.400000000000006</v>
      </c>
      <c r="O47" s="16" t="s">
        <v>40</v>
      </c>
      <c r="P47" s="38"/>
      <c r="R47"/>
    </row>
    <row r="48" spans="1:18" ht="27">
      <c r="A48" s="15">
        <v>44</v>
      </c>
      <c r="B48" s="16" t="s">
        <v>25</v>
      </c>
      <c r="C48" s="17" t="s">
        <v>109</v>
      </c>
      <c r="D48" s="17" t="s">
        <v>46</v>
      </c>
      <c r="E48" s="18">
        <f>项目自评汇总表!E48/10000</f>
        <v>0</v>
      </c>
      <c r="F48" s="18">
        <f>项目自评汇总表!F48/10000</f>
        <v>12</v>
      </c>
      <c r="G48" s="18">
        <f>项目自评汇总表!G48/10000</f>
        <v>12</v>
      </c>
      <c r="H48" s="18">
        <f>项目自评汇总表!H48/10000</f>
        <v>4.8590200000000001</v>
      </c>
      <c r="I48" s="31">
        <f t="shared" si="0"/>
        <v>8.0983666666666707</v>
      </c>
      <c r="J48" s="44">
        <v>40</v>
      </c>
      <c r="K48" s="46"/>
      <c r="L48" s="32">
        <v>27</v>
      </c>
      <c r="M48" s="31">
        <v>10</v>
      </c>
      <c r="N48" s="32">
        <f t="shared" ref="N48:N52" si="8">I48+J48+L48+M48</f>
        <v>85.098366666666706</v>
      </c>
      <c r="O48" s="40" t="s">
        <v>100</v>
      </c>
    </row>
    <row r="49" spans="1:16" ht="27">
      <c r="A49" s="15">
        <v>45</v>
      </c>
      <c r="B49" s="16" t="s">
        <v>25</v>
      </c>
      <c r="C49" s="17" t="s">
        <v>110</v>
      </c>
      <c r="D49" s="17" t="s">
        <v>46</v>
      </c>
      <c r="E49" s="18">
        <f>项目自评汇总表!E49/10000</f>
        <v>0</v>
      </c>
      <c r="F49" s="18">
        <f>项目自评汇总表!F49/10000</f>
        <v>11.114000000000001</v>
      </c>
      <c r="G49" s="18">
        <f>项目自评汇总表!G49/10000</f>
        <v>11.114000000000001</v>
      </c>
      <c r="H49" s="18">
        <f>项目自评汇总表!H49/10000</f>
        <v>11.114000000000001</v>
      </c>
      <c r="I49" s="31">
        <f t="shared" si="0"/>
        <v>20</v>
      </c>
      <c r="J49" s="44">
        <v>40</v>
      </c>
      <c r="K49" s="46"/>
      <c r="L49" s="32">
        <v>24</v>
      </c>
      <c r="M49" s="31">
        <v>10</v>
      </c>
      <c r="N49" s="32">
        <f t="shared" si="8"/>
        <v>94</v>
      </c>
      <c r="O49" s="16"/>
    </row>
    <row r="50" spans="1:16" ht="27">
      <c r="A50" s="15">
        <v>46</v>
      </c>
      <c r="B50" s="16" t="s">
        <v>25</v>
      </c>
      <c r="C50" s="17" t="s">
        <v>111</v>
      </c>
      <c r="D50" s="17" t="s">
        <v>46</v>
      </c>
      <c r="E50" s="18">
        <f>项目自评汇总表!E50/10000</f>
        <v>0</v>
      </c>
      <c r="F50" s="18">
        <f>项目自评汇总表!F50/10000</f>
        <v>11.10942</v>
      </c>
      <c r="G50" s="18">
        <f>项目自评汇总表!G50/10000</f>
        <v>11.10942</v>
      </c>
      <c r="H50" s="18">
        <f>项目自评汇总表!H50/10000</f>
        <v>11.10942</v>
      </c>
      <c r="I50" s="31">
        <f t="shared" si="0"/>
        <v>20</v>
      </c>
      <c r="J50" s="44">
        <v>35</v>
      </c>
      <c r="K50" s="46"/>
      <c r="L50" s="32">
        <v>24</v>
      </c>
      <c r="M50" s="31">
        <v>10</v>
      </c>
      <c r="N50" s="32">
        <f t="shared" si="8"/>
        <v>89</v>
      </c>
      <c r="O50" s="16" t="s">
        <v>112</v>
      </c>
    </row>
    <row r="51" spans="1:16" s="3" customFormat="1" ht="27">
      <c r="A51" s="20">
        <v>47</v>
      </c>
      <c r="B51" s="21" t="s">
        <v>25</v>
      </c>
      <c r="C51" s="22" t="s">
        <v>113</v>
      </c>
      <c r="D51" s="22" t="s">
        <v>81</v>
      </c>
      <c r="E51" s="18">
        <f>项目自评汇总表!E51/10000</f>
        <v>0</v>
      </c>
      <c r="F51" s="18">
        <f>项目自评汇总表!F51/10000</f>
        <v>10.51</v>
      </c>
      <c r="G51" s="18">
        <f>项目自评汇总表!G51/10000</f>
        <v>10.51</v>
      </c>
      <c r="H51" s="18">
        <f>项目自评汇总表!H51/10000</f>
        <v>10.51</v>
      </c>
      <c r="I51" s="35">
        <f t="shared" si="0"/>
        <v>20</v>
      </c>
      <c r="J51" s="51">
        <v>40</v>
      </c>
      <c r="K51" s="52"/>
      <c r="L51" s="36">
        <v>27</v>
      </c>
      <c r="M51" s="35">
        <v>10</v>
      </c>
      <c r="N51" s="36">
        <f t="shared" si="8"/>
        <v>97</v>
      </c>
      <c r="O51" s="21"/>
      <c r="P51" s="38"/>
    </row>
    <row r="52" spans="1:16" ht="27">
      <c r="A52" s="15">
        <v>48</v>
      </c>
      <c r="B52" s="16" t="s">
        <v>25</v>
      </c>
      <c r="C52" s="17" t="s">
        <v>114</v>
      </c>
      <c r="D52" s="17" t="s">
        <v>44</v>
      </c>
      <c r="E52" s="18">
        <f>项目自评汇总表!E52/10000</f>
        <v>0</v>
      </c>
      <c r="F52" s="18">
        <f>项目自评汇总表!F52/10000</f>
        <v>10</v>
      </c>
      <c r="G52" s="18">
        <f>项目自评汇总表!G52/10000</f>
        <v>10</v>
      </c>
      <c r="H52" s="18">
        <f>项目自评汇总表!H52/10000</f>
        <v>5.9649999999999999</v>
      </c>
      <c r="I52" s="31">
        <f t="shared" si="0"/>
        <v>11.93</v>
      </c>
      <c r="J52" s="44">
        <v>40</v>
      </c>
      <c r="K52" s="46"/>
      <c r="L52" s="32">
        <v>24</v>
      </c>
      <c r="M52" s="31">
        <v>10</v>
      </c>
      <c r="N52" s="32">
        <f t="shared" si="8"/>
        <v>85.93</v>
      </c>
      <c r="O52" s="16" t="s">
        <v>84</v>
      </c>
    </row>
    <row r="53" spans="1:16" ht="40.5">
      <c r="A53" s="15">
        <v>49</v>
      </c>
      <c r="B53" s="16" t="s">
        <v>25</v>
      </c>
      <c r="C53" s="65" t="s">
        <v>148</v>
      </c>
      <c r="D53" s="17" t="s">
        <v>116</v>
      </c>
      <c r="E53" s="18">
        <f>项目自评汇总表!E53/10000</f>
        <v>0</v>
      </c>
      <c r="F53" s="18">
        <f>项目自评汇总表!F53/10000</f>
        <v>9</v>
      </c>
      <c r="G53" s="18">
        <f>项目自评汇总表!G53/10000</f>
        <v>9</v>
      </c>
      <c r="H53" s="18">
        <f>项目自评汇总表!H53/10000</f>
        <v>9</v>
      </c>
      <c r="I53" s="31">
        <f t="shared" si="0"/>
        <v>20</v>
      </c>
      <c r="J53" s="34">
        <v>18</v>
      </c>
      <c r="K53" s="34">
        <v>20</v>
      </c>
      <c r="L53" s="32">
        <v>24</v>
      </c>
      <c r="M53" s="31">
        <v>10</v>
      </c>
      <c r="N53" s="32">
        <f>I53+J53+K53+L53+M53</f>
        <v>92</v>
      </c>
      <c r="O53" s="16"/>
    </row>
    <row r="54" spans="1:16" ht="27">
      <c r="A54" s="15">
        <v>50</v>
      </c>
      <c r="B54" s="16" t="s">
        <v>25</v>
      </c>
      <c r="C54" s="17" t="s">
        <v>117</v>
      </c>
      <c r="D54" s="17" t="s">
        <v>91</v>
      </c>
      <c r="E54" s="18">
        <f>项目自评汇总表!E54/10000</f>
        <v>0</v>
      </c>
      <c r="F54" s="18">
        <f>项目自评汇总表!F54/10000</f>
        <v>7.8490880000000001</v>
      </c>
      <c r="G54" s="18">
        <f>项目自评汇总表!G54/10000</f>
        <v>7.8490880000000001</v>
      </c>
      <c r="H54" s="18">
        <f>项目自评汇总表!H54/10000</f>
        <v>3.8402780000000001</v>
      </c>
      <c r="I54" s="31">
        <f t="shared" si="0"/>
        <v>9.7852846088615593</v>
      </c>
      <c r="J54" s="34">
        <v>20</v>
      </c>
      <c r="K54" s="34">
        <v>15.91</v>
      </c>
      <c r="L54" s="32">
        <v>27</v>
      </c>
      <c r="M54" s="31">
        <v>10</v>
      </c>
      <c r="N54" s="32">
        <f>I54+J54+K54+L54+M54</f>
        <v>82.695284608861598</v>
      </c>
      <c r="O54" s="16" t="s">
        <v>84</v>
      </c>
    </row>
    <row r="55" spans="1:16" ht="27">
      <c r="A55" s="15">
        <v>51</v>
      </c>
      <c r="B55" s="16" t="s">
        <v>25</v>
      </c>
      <c r="C55" s="17" t="s">
        <v>118</v>
      </c>
      <c r="D55" s="17" t="s">
        <v>119</v>
      </c>
      <c r="E55" s="18">
        <f>项目自评汇总表!E55/10000</f>
        <v>0</v>
      </c>
      <c r="F55" s="18">
        <f>项目自评汇总表!F55/10000</f>
        <v>4</v>
      </c>
      <c r="G55" s="18">
        <f>项目自评汇总表!G55/10000</f>
        <v>4</v>
      </c>
      <c r="H55" s="18">
        <f>项目自评汇总表!H55/10000</f>
        <v>3.9009999999999998</v>
      </c>
      <c r="I55" s="31">
        <f t="shared" si="0"/>
        <v>19.504999999999999</v>
      </c>
      <c r="J55" s="44">
        <v>40</v>
      </c>
      <c r="K55" s="46"/>
      <c r="L55" s="32">
        <v>24</v>
      </c>
      <c r="M55" s="31">
        <v>10</v>
      </c>
      <c r="N55" s="32">
        <f t="shared" ref="N55:N68" si="9">I55+J55+L55+M55</f>
        <v>93.504999999999995</v>
      </c>
      <c r="O55" s="16"/>
    </row>
    <row r="56" spans="1:16" ht="27">
      <c r="A56" s="15">
        <v>52</v>
      </c>
      <c r="B56" s="16" t="s">
        <v>25</v>
      </c>
      <c r="C56" s="17" t="s">
        <v>120</v>
      </c>
      <c r="D56" s="17" t="s">
        <v>44</v>
      </c>
      <c r="E56" s="18">
        <f>项目自评汇总表!E56/10000</f>
        <v>0</v>
      </c>
      <c r="F56" s="18">
        <f>项目自评汇总表!F56/10000</f>
        <v>3.5</v>
      </c>
      <c r="G56" s="18">
        <f>项目自评汇总表!G56/10000</f>
        <v>3.5</v>
      </c>
      <c r="H56" s="18">
        <f>项目自评汇总表!H56/10000</f>
        <v>3.45</v>
      </c>
      <c r="I56" s="31">
        <f t="shared" si="0"/>
        <v>19.714285714285701</v>
      </c>
      <c r="J56" s="44">
        <v>40</v>
      </c>
      <c r="K56" s="46"/>
      <c r="L56" s="32">
        <v>24</v>
      </c>
      <c r="M56" s="31">
        <v>10</v>
      </c>
      <c r="N56" s="32">
        <f t="shared" si="9"/>
        <v>93.714285714285694</v>
      </c>
      <c r="O56" s="16"/>
    </row>
    <row r="57" spans="1:16" ht="27">
      <c r="A57" s="15">
        <v>53</v>
      </c>
      <c r="B57" s="16" t="s">
        <v>25</v>
      </c>
      <c r="C57" s="17" t="s">
        <v>121</v>
      </c>
      <c r="D57" s="17" t="s">
        <v>122</v>
      </c>
      <c r="E57" s="18">
        <f>项目自评汇总表!E57/10000</f>
        <v>0</v>
      </c>
      <c r="F57" s="18">
        <f>项目自评汇总表!F57/10000</f>
        <v>3.4</v>
      </c>
      <c r="G57" s="18">
        <f>项目自评汇总表!G57/10000</f>
        <v>3.4</v>
      </c>
      <c r="H57" s="18">
        <f>项目自评汇总表!H57/10000</f>
        <v>3.4</v>
      </c>
      <c r="I57" s="31">
        <f t="shared" si="0"/>
        <v>20</v>
      </c>
      <c r="J57" s="44">
        <v>40</v>
      </c>
      <c r="K57" s="46"/>
      <c r="L57" s="32">
        <v>24</v>
      </c>
      <c r="M57" s="31">
        <v>10</v>
      </c>
      <c r="N57" s="32">
        <f t="shared" si="9"/>
        <v>94</v>
      </c>
      <c r="O57" s="16"/>
    </row>
    <row r="58" spans="1:16" ht="54">
      <c r="A58" s="15">
        <v>54</v>
      </c>
      <c r="B58" s="16" t="s">
        <v>25</v>
      </c>
      <c r="C58" s="17" t="s">
        <v>123</v>
      </c>
      <c r="D58" s="17" t="s">
        <v>124</v>
      </c>
      <c r="E58" s="18">
        <f>项目自评汇总表!E58/10000</f>
        <v>0</v>
      </c>
      <c r="F58" s="18">
        <f>项目自评汇总表!F58/10000</f>
        <v>3.3630659999999999</v>
      </c>
      <c r="G58" s="18">
        <f>项目自评汇总表!G58/10000</f>
        <v>3.3630659999999999</v>
      </c>
      <c r="H58" s="18">
        <f>项目自评汇总表!H58/10000</f>
        <v>2.85825</v>
      </c>
      <c r="I58" s="31">
        <f t="shared" si="0"/>
        <v>16.997882289553601</v>
      </c>
      <c r="J58" s="44">
        <v>38</v>
      </c>
      <c r="K58" s="46"/>
      <c r="L58" s="44">
        <v>32</v>
      </c>
      <c r="M58" s="50"/>
      <c r="N58" s="32">
        <f t="shared" si="9"/>
        <v>86.997882289553601</v>
      </c>
      <c r="O58" s="16" t="s">
        <v>125</v>
      </c>
    </row>
    <row r="59" spans="1:16" ht="27">
      <c r="A59" s="15">
        <v>55</v>
      </c>
      <c r="B59" s="16" t="s">
        <v>25</v>
      </c>
      <c r="C59" s="17" t="s">
        <v>126</v>
      </c>
      <c r="D59" s="17" t="s">
        <v>44</v>
      </c>
      <c r="E59" s="18">
        <f>项目自评汇总表!E59/10000</f>
        <v>0</v>
      </c>
      <c r="F59" s="18">
        <f>项目自评汇总表!F59/10000</f>
        <v>2.85</v>
      </c>
      <c r="G59" s="18">
        <f>项目自评汇总表!G59/10000</f>
        <v>2.85</v>
      </c>
      <c r="H59" s="18">
        <f>项目自评汇总表!H59/10000</f>
        <v>2.85</v>
      </c>
      <c r="I59" s="31">
        <f t="shared" si="0"/>
        <v>20</v>
      </c>
      <c r="J59" s="44">
        <v>40</v>
      </c>
      <c r="K59" s="46"/>
      <c r="L59" s="32">
        <v>24</v>
      </c>
      <c r="M59" s="31">
        <v>10</v>
      </c>
      <c r="N59" s="32">
        <f t="shared" si="9"/>
        <v>94</v>
      </c>
      <c r="O59" s="16"/>
    </row>
    <row r="60" spans="1:16" ht="27">
      <c r="A60" s="15">
        <v>56</v>
      </c>
      <c r="B60" s="16" t="s">
        <v>25</v>
      </c>
      <c r="C60" s="17" t="s">
        <v>127</v>
      </c>
      <c r="D60" s="17" t="s">
        <v>128</v>
      </c>
      <c r="E60" s="18">
        <f>项目自评汇总表!E60/10000</f>
        <v>0</v>
      </c>
      <c r="F60" s="18">
        <f>项目自评汇总表!F60/10000</f>
        <v>2.3290999999999999</v>
      </c>
      <c r="G60" s="18">
        <f>项目自评汇总表!G60/10000</f>
        <v>2.3290999999999999</v>
      </c>
      <c r="H60" s="18">
        <f>项目自评汇总表!H60/10000</f>
        <v>2.3290999999999999</v>
      </c>
      <c r="I60" s="31">
        <f t="shared" si="0"/>
        <v>20</v>
      </c>
      <c r="J60" s="44">
        <v>40</v>
      </c>
      <c r="K60" s="46"/>
      <c r="L60" s="32">
        <v>24</v>
      </c>
      <c r="M60" s="31">
        <v>10</v>
      </c>
      <c r="N60" s="32">
        <f t="shared" si="9"/>
        <v>94</v>
      </c>
      <c r="O60" s="16"/>
    </row>
    <row r="61" spans="1:16" ht="27">
      <c r="A61" s="15">
        <v>57</v>
      </c>
      <c r="B61" s="16" t="s">
        <v>25</v>
      </c>
      <c r="C61" s="17" t="s">
        <v>129</v>
      </c>
      <c r="D61" s="17" t="s">
        <v>44</v>
      </c>
      <c r="E61" s="18">
        <f>项目自评汇总表!E61/10000</f>
        <v>0</v>
      </c>
      <c r="F61" s="18">
        <f>项目自评汇总表!F61/10000</f>
        <v>1.8</v>
      </c>
      <c r="G61" s="18">
        <f>项目自评汇总表!G61/10000</f>
        <v>1.8</v>
      </c>
      <c r="H61" s="18">
        <f>项目自评汇总表!H61/10000</f>
        <v>1.8</v>
      </c>
      <c r="I61" s="31">
        <f t="shared" si="0"/>
        <v>20</v>
      </c>
      <c r="J61" s="44">
        <v>40</v>
      </c>
      <c r="K61" s="46"/>
      <c r="L61" s="32">
        <v>24</v>
      </c>
      <c r="M61" s="31">
        <v>10</v>
      </c>
      <c r="N61" s="32">
        <f t="shared" si="9"/>
        <v>94</v>
      </c>
      <c r="O61" s="16"/>
    </row>
    <row r="62" spans="1:16" ht="27">
      <c r="A62" s="15">
        <v>58</v>
      </c>
      <c r="B62" s="16" t="s">
        <v>25</v>
      </c>
      <c r="C62" s="17" t="s">
        <v>130</v>
      </c>
      <c r="D62" s="17" t="s">
        <v>131</v>
      </c>
      <c r="E62" s="18">
        <f>项目自评汇总表!E62/10000</f>
        <v>0</v>
      </c>
      <c r="F62" s="18">
        <f>项目自评汇总表!F62/10000</f>
        <v>1.68</v>
      </c>
      <c r="G62" s="18">
        <f>项目自评汇总表!G62/10000</f>
        <v>1.68</v>
      </c>
      <c r="H62" s="18">
        <f>项目自评汇总表!H62/10000</f>
        <v>1.68</v>
      </c>
      <c r="I62" s="31">
        <f t="shared" si="0"/>
        <v>20</v>
      </c>
      <c r="J62" s="44">
        <v>40</v>
      </c>
      <c r="K62" s="46"/>
      <c r="L62" s="32">
        <v>24</v>
      </c>
      <c r="M62" s="31">
        <v>10</v>
      </c>
      <c r="N62" s="32">
        <f t="shared" si="9"/>
        <v>94</v>
      </c>
      <c r="O62" s="16"/>
    </row>
    <row r="63" spans="1:16" ht="27">
      <c r="A63" s="15">
        <v>59</v>
      </c>
      <c r="B63" s="16" t="s">
        <v>25</v>
      </c>
      <c r="C63" s="17" t="s">
        <v>132</v>
      </c>
      <c r="D63" s="17" t="s">
        <v>37</v>
      </c>
      <c r="E63" s="18">
        <f>项目自评汇总表!E63/10000</f>
        <v>0</v>
      </c>
      <c r="F63" s="18">
        <f>项目自评汇总表!F63/10000</f>
        <v>1.5</v>
      </c>
      <c r="G63" s="18">
        <f>项目自评汇总表!G63/10000</f>
        <v>1.5</v>
      </c>
      <c r="H63" s="18">
        <f>项目自评汇总表!H63/10000</f>
        <v>1.4585999999999999</v>
      </c>
      <c r="I63" s="31">
        <f t="shared" si="0"/>
        <v>19.448</v>
      </c>
      <c r="J63" s="44">
        <v>40</v>
      </c>
      <c r="K63" s="46"/>
      <c r="L63" s="32">
        <v>24</v>
      </c>
      <c r="M63" s="31">
        <v>10</v>
      </c>
      <c r="N63" s="32">
        <f t="shared" si="9"/>
        <v>93.447999999999993</v>
      </c>
      <c r="O63" s="16"/>
    </row>
    <row r="64" spans="1:16" ht="27">
      <c r="A64" s="15">
        <v>60</v>
      </c>
      <c r="B64" s="16" t="s">
        <v>25</v>
      </c>
      <c r="C64" s="17" t="s">
        <v>133</v>
      </c>
      <c r="D64" s="17" t="s">
        <v>46</v>
      </c>
      <c r="E64" s="18">
        <f>项目自评汇总表!E64/10000</f>
        <v>0</v>
      </c>
      <c r="F64" s="18">
        <f>项目自评汇总表!F64/10000</f>
        <v>1</v>
      </c>
      <c r="G64" s="18">
        <f>项目自评汇总表!G64/10000</f>
        <v>1</v>
      </c>
      <c r="H64" s="18">
        <f>项目自评汇总表!H64/10000</f>
        <v>0.998</v>
      </c>
      <c r="I64" s="31">
        <f t="shared" si="0"/>
        <v>19.96</v>
      </c>
      <c r="J64" s="44">
        <v>40</v>
      </c>
      <c r="K64" s="46"/>
      <c r="L64" s="32">
        <v>24</v>
      </c>
      <c r="M64" s="31">
        <v>10</v>
      </c>
      <c r="N64" s="32">
        <f t="shared" si="9"/>
        <v>93.96</v>
      </c>
      <c r="O64" s="16"/>
    </row>
    <row r="65" spans="1:15" ht="27">
      <c r="A65" s="15">
        <v>61</v>
      </c>
      <c r="B65" s="16" t="s">
        <v>25</v>
      </c>
      <c r="C65" s="17" t="s">
        <v>134</v>
      </c>
      <c r="D65" s="17" t="s">
        <v>44</v>
      </c>
      <c r="E65" s="18">
        <f>项目自评汇总表!E65/10000</f>
        <v>0</v>
      </c>
      <c r="F65" s="18">
        <f>项目自评汇总表!F65/10000</f>
        <v>0.93100000000000005</v>
      </c>
      <c r="G65" s="18">
        <f>项目自评汇总表!G65/10000</f>
        <v>0.93100000000000005</v>
      </c>
      <c r="H65" s="18">
        <f>项目自评汇总表!H65/10000</f>
        <v>0.93100000000000005</v>
      </c>
      <c r="I65" s="31">
        <f t="shared" si="0"/>
        <v>20</v>
      </c>
      <c r="J65" s="44">
        <v>40</v>
      </c>
      <c r="K65" s="46"/>
      <c r="L65" s="32">
        <v>24</v>
      </c>
      <c r="M65" s="31">
        <v>10</v>
      </c>
      <c r="N65" s="32">
        <f t="shared" si="9"/>
        <v>94</v>
      </c>
      <c r="O65" s="16"/>
    </row>
    <row r="66" spans="1:15" ht="27">
      <c r="A66" s="15">
        <v>62</v>
      </c>
      <c r="B66" s="16" t="s">
        <v>25</v>
      </c>
      <c r="C66" s="17" t="s">
        <v>135</v>
      </c>
      <c r="D66" s="17" t="s">
        <v>44</v>
      </c>
      <c r="E66" s="18">
        <f>项目自评汇总表!E66/10000</f>
        <v>0</v>
      </c>
      <c r="F66" s="18">
        <f>项目自评汇总表!F66/10000</f>
        <v>0.72</v>
      </c>
      <c r="G66" s="18">
        <f>项目自评汇总表!G66/10000</f>
        <v>0.72</v>
      </c>
      <c r="H66" s="18">
        <f>项目自评汇总表!H66/10000</f>
        <v>0.72</v>
      </c>
      <c r="I66" s="31">
        <f t="shared" si="0"/>
        <v>20</v>
      </c>
      <c r="J66" s="44">
        <v>40</v>
      </c>
      <c r="K66" s="46"/>
      <c r="L66" s="32">
        <v>24</v>
      </c>
      <c r="M66" s="31">
        <v>10</v>
      </c>
      <c r="N66" s="32">
        <f t="shared" si="9"/>
        <v>94</v>
      </c>
      <c r="O66" s="16"/>
    </row>
    <row r="67" spans="1:15" ht="27">
      <c r="A67" s="15">
        <v>63</v>
      </c>
      <c r="B67" s="16" t="s">
        <v>25</v>
      </c>
      <c r="C67" s="17" t="s">
        <v>136</v>
      </c>
      <c r="D67" s="17" t="s">
        <v>44</v>
      </c>
      <c r="E67" s="18">
        <f>项目自评汇总表!E67/10000</f>
        <v>0</v>
      </c>
      <c r="F67" s="18">
        <f>项目自评汇总表!F67/10000</f>
        <v>0.38300000000000001</v>
      </c>
      <c r="G67" s="18">
        <f>项目自评汇总表!G67/10000</f>
        <v>0.38300000000000001</v>
      </c>
      <c r="H67" s="18">
        <f>项目自评汇总表!H67/10000</f>
        <v>0.38300000000000001</v>
      </c>
      <c r="I67" s="31">
        <f t="shared" si="0"/>
        <v>20</v>
      </c>
      <c r="J67" s="44">
        <v>40</v>
      </c>
      <c r="K67" s="46"/>
      <c r="L67" s="32">
        <v>24</v>
      </c>
      <c r="M67" s="31">
        <v>10</v>
      </c>
      <c r="N67" s="32">
        <f t="shared" si="9"/>
        <v>94</v>
      </c>
      <c r="O67" s="16"/>
    </row>
    <row r="68" spans="1:15" ht="27">
      <c r="A68" s="15">
        <v>64</v>
      </c>
      <c r="B68" s="16" t="s">
        <v>25</v>
      </c>
      <c r="C68" s="17" t="s">
        <v>137</v>
      </c>
      <c r="D68" s="17" t="s">
        <v>131</v>
      </c>
      <c r="E68" s="18">
        <f>项目自评汇总表!E68/10000</f>
        <v>0</v>
      </c>
      <c r="F68" s="18">
        <f>项目自评汇总表!F68/10000</f>
        <v>0.36</v>
      </c>
      <c r="G68" s="18">
        <f>项目自评汇总表!G68/10000</f>
        <v>0.36</v>
      </c>
      <c r="H68" s="18">
        <f>项目自评汇总表!H68/10000</f>
        <v>0.36</v>
      </c>
      <c r="I68" s="31">
        <f t="shared" si="0"/>
        <v>20</v>
      </c>
      <c r="J68" s="44">
        <v>36.5</v>
      </c>
      <c r="K68" s="46"/>
      <c r="L68" s="32">
        <v>24</v>
      </c>
      <c r="M68" s="31">
        <v>10</v>
      </c>
      <c r="N68" s="32">
        <f t="shared" si="9"/>
        <v>90.5</v>
      </c>
      <c r="O68" s="16" t="s">
        <v>138</v>
      </c>
    </row>
  </sheetData>
  <mergeCells count="61">
    <mergeCell ref="A1:O1"/>
    <mergeCell ref="A2:B2"/>
    <mergeCell ref="E2:F2"/>
    <mergeCell ref="E3:G3"/>
    <mergeCell ref="I3:N3"/>
    <mergeCell ref="A3:A4"/>
    <mergeCell ref="B3:B4"/>
    <mergeCell ref="C3:C4"/>
    <mergeCell ref="D3:D4"/>
    <mergeCell ref="H3:H4"/>
    <mergeCell ref="O3:O4"/>
    <mergeCell ref="J5:K5"/>
    <mergeCell ref="J6:K6"/>
    <mergeCell ref="J7:K7"/>
    <mergeCell ref="J8:K8"/>
    <mergeCell ref="J9:K9"/>
    <mergeCell ref="J10:K10"/>
    <mergeCell ref="J11:K11"/>
    <mergeCell ref="J12:K12"/>
    <mergeCell ref="J13:K13"/>
    <mergeCell ref="J14:K14"/>
    <mergeCell ref="J15:K15"/>
    <mergeCell ref="J16:K16"/>
    <mergeCell ref="J17:K17"/>
    <mergeCell ref="J18:K18"/>
    <mergeCell ref="J19:K19"/>
    <mergeCell ref="J21:K21"/>
    <mergeCell ref="J22:K22"/>
    <mergeCell ref="J24:K24"/>
    <mergeCell ref="J27:K27"/>
    <mergeCell ref="J29:K29"/>
    <mergeCell ref="J30:K30"/>
    <mergeCell ref="J31:K31"/>
    <mergeCell ref="J37:K37"/>
    <mergeCell ref="J39:K39"/>
    <mergeCell ref="J40:K40"/>
    <mergeCell ref="J41:K41"/>
    <mergeCell ref="J42:K42"/>
    <mergeCell ref="J44:K44"/>
    <mergeCell ref="J45:K45"/>
    <mergeCell ref="J46:K46"/>
    <mergeCell ref="J48:K48"/>
    <mergeCell ref="J49:K49"/>
    <mergeCell ref="J50:K50"/>
    <mergeCell ref="J51:K51"/>
    <mergeCell ref="J52:K52"/>
    <mergeCell ref="J55:K55"/>
    <mergeCell ref="J56:K56"/>
    <mergeCell ref="J57:K57"/>
    <mergeCell ref="J58:K58"/>
    <mergeCell ref="L58:M58"/>
    <mergeCell ref="J59:K59"/>
    <mergeCell ref="J60:K60"/>
    <mergeCell ref="J61:K61"/>
    <mergeCell ref="J62:K62"/>
    <mergeCell ref="J63:K63"/>
    <mergeCell ref="J64:K64"/>
    <mergeCell ref="J65:K65"/>
    <mergeCell ref="J66:K66"/>
    <mergeCell ref="J67:K67"/>
    <mergeCell ref="J68:K68"/>
  </mergeCells>
  <phoneticPr fontId="8"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view="pageBreakPreview" topLeftCell="A56" zoomScale="60" zoomScaleNormal="50" workbookViewId="0">
      <selection activeCell="E69" sqref="E69:H70"/>
    </sheetView>
  </sheetViews>
  <sheetFormatPr defaultColWidth="9" defaultRowHeight="13.5"/>
  <cols>
    <col min="1" max="1" width="4.625" style="4" customWidth="1"/>
    <col min="2" max="2" width="22.875" customWidth="1"/>
    <col min="3" max="3" width="28.25" style="5" customWidth="1"/>
    <col min="4" max="4" width="18.375" style="5" customWidth="1"/>
    <col min="5" max="5" width="17.375" style="6" customWidth="1"/>
    <col min="6" max="8" width="18.375" style="6" customWidth="1"/>
    <col min="9" max="9" width="12.75" style="7"/>
    <col min="12" max="12" width="9" style="8"/>
    <col min="13" max="13" width="11.25" style="9" customWidth="1"/>
    <col min="14" max="14" width="8.5" customWidth="1"/>
    <col min="15" max="15" width="26" customWidth="1"/>
    <col min="16" max="16" width="12.75" style="10"/>
  </cols>
  <sheetData>
    <row r="1" spans="1:18" ht="57" customHeight="1">
      <c r="A1" s="53" t="s">
        <v>139</v>
      </c>
      <c r="B1" s="53"/>
      <c r="C1" s="54"/>
      <c r="D1" s="54"/>
      <c r="E1" s="55"/>
      <c r="F1" s="55"/>
      <c r="G1" s="55"/>
      <c r="H1" s="55"/>
      <c r="I1" s="56"/>
      <c r="J1" s="54"/>
      <c r="K1" s="54"/>
      <c r="L1" s="55"/>
      <c r="M1" s="63"/>
      <c r="N1" s="54"/>
      <c r="O1" s="54"/>
    </row>
    <row r="2" spans="1:18" s="1" customFormat="1" ht="24.95" customHeight="1">
      <c r="A2" s="57" t="s">
        <v>1</v>
      </c>
      <c r="B2" s="57"/>
      <c r="C2" s="11"/>
      <c r="D2" s="11"/>
      <c r="E2" s="58" t="s">
        <v>3</v>
      </c>
      <c r="F2" s="58"/>
      <c r="G2" s="12"/>
      <c r="H2" s="12"/>
      <c r="I2" s="25"/>
      <c r="J2" s="11"/>
      <c r="K2" s="11"/>
      <c r="L2" s="12"/>
      <c r="M2" s="26"/>
      <c r="N2" s="11"/>
      <c r="O2" s="11" t="s">
        <v>4</v>
      </c>
      <c r="P2" s="27"/>
    </row>
    <row r="3" spans="1:18" s="2" customFormat="1" ht="18.95" customHeight="1">
      <c r="A3" s="61" t="s">
        <v>5</v>
      </c>
      <c r="B3" s="61" t="s">
        <v>7</v>
      </c>
      <c r="C3" s="61" t="s">
        <v>8</v>
      </c>
      <c r="D3" s="61" t="s">
        <v>9</v>
      </c>
      <c r="E3" s="59" t="s">
        <v>10</v>
      </c>
      <c r="F3" s="59"/>
      <c r="G3" s="59"/>
      <c r="H3" s="59" t="s">
        <v>11</v>
      </c>
      <c r="I3" s="60" t="s">
        <v>30</v>
      </c>
      <c r="J3" s="61"/>
      <c r="K3" s="61"/>
      <c r="L3" s="59"/>
      <c r="M3" s="64"/>
      <c r="N3" s="61"/>
      <c r="O3" s="61" t="s">
        <v>14</v>
      </c>
      <c r="P3" s="30"/>
    </row>
    <row r="4" spans="1:18" s="2" customFormat="1" ht="30" customHeight="1">
      <c r="A4" s="61"/>
      <c r="B4" s="61"/>
      <c r="C4" s="61"/>
      <c r="D4" s="61"/>
      <c r="E4" s="14" t="s">
        <v>15</v>
      </c>
      <c r="F4" s="14" t="s">
        <v>16</v>
      </c>
      <c r="G4" s="14" t="s">
        <v>17</v>
      </c>
      <c r="H4" s="59"/>
      <c r="I4" s="28" t="s">
        <v>18</v>
      </c>
      <c r="J4" s="13" t="s">
        <v>31</v>
      </c>
      <c r="K4" s="13" t="s">
        <v>32</v>
      </c>
      <c r="L4" s="14" t="s">
        <v>21</v>
      </c>
      <c r="M4" s="29" t="s">
        <v>33</v>
      </c>
      <c r="N4" s="13" t="s">
        <v>23</v>
      </c>
      <c r="O4" s="61"/>
      <c r="P4" s="30"/>
    </row>
    <row r="5" spans="1:18" ht="30" customHeight="1">
      <c r="A5" s="15">
        <v>1</v>
      </c>
      <c r="B5" s="16" t="s">
        <v>25</v>
      </c>
      <c r="C5" s="17" t="s">
        <v>34</v>
      </c>
      <c r="D5" s="17" t="s">
        <v>35</v>
      </c>
      <c r="E5" s="18">
        <v>71012000</v>
      </c>
      <c r="F5" s="18">
        <v>0</v>
      </c>
      <c r="G5" s="18">
        <v>71012000</v>
      </c>
      <c r="H5" s="18">
        <v>69028634.950000003</v>
      </c>
      <c r="I5" s="31">
        <v>19.441400030980699</v>
      </c>
      <c r="J5" s="44">
        <v>40</v>
      </c>
      <c r="K5" s="46"/>
      <c r="L5" s="32">
        <v>26.8</v>
      </c>
      <c r="M5" s="33">
        <v>10</v>
      </c>
      <c r="N5" s="32">
        <f t="shared" ref="N5:N19" si="0">I5+J5+L5+M5</f>
        <v>96.241400030980699</v>
      </c>
      <c r="O5" s="34"/>
      <c r="P5" s="10">
        <f>H5/G5</f>
        <v>0.972070001549034</v>
      </c>
    </row>
    <row r="6" spans="1:18" ht="30" customHeight="1">
      <c r="A6" s="15">
        <v>2</v>
      </c>
      <c r="B6" s="16" t="s">
        <v>25</v>
      </c>
      <c r="C6" s="17" t="s">
        <v>36</v>
      </c>
      <c r="D6" s="17" t="s">
        <v>37</v>
      </c>
      <c r="E6" s="19">
        <v>47539600</v>
      </c>
      <c r="F6" s="19">
        <v>-3970727.18</v>
      </c>
      <c r="G6" s="19">
        <v>43568872.82</v>
      </c>
      <c r="H6" s="19">
        <v>43540119.810000002</v>
      </c>
      <c r="I6" s="31">
        <v>19.9868011228481</v>
      </c>
      <c r="J6" s="44">
        <v>40</v>
      </c>
      <c r="K6" s="46"/>
      <c r="L6" s="32">
        <v>28.5</v>
      </c>
      <c r="M6" s="33">
        <v>10</v>
      </c>
      <c r="N6" s="32">
        <f t="shared" si="0"/>
        <v>98.486801122848107</v>
      </c>
      <c r="O6" s="34"/>
      <c r="P6" s="10">
        <f t="shared" ref="P6:P37" si="1">H6/G6</f>
        <v>0.99934005614240295</v>
      </c>
    </row>
    <row r="7" spans="1:18" ht="30" customHeight="1">
      <c r="A7" s="15">
        <v>3</v>
      </c>
      <c r="B7" s="16" t="s">
        <v>25</v>
      </c>
      <c r="C7" s="17" t="s">
        <v>38</v>
      </c>
      <c r="D7" s="17" t="s">
        <v>39</v>
      </c>
      <c r="E7" s="19">
        <v>13263900</v>
      </c>
      <c r="F7" s="19">
        <v>0</v>
      </c>
      <c r="G7" s="19">
        <v>13263900</v>
      </c>
      <c r="H7" s="19">
        <v>10695695.119999999</v>
      </c>
      <c r="I7" s="31">
        <v>16.127526775684402</v>
      </c>
      <c r="J7" s="44">
        <v>20.059999999999999</v>
      </c>
      <c r="K7" s="46"/>
      <c r="L7" s="32">
        <v>30</v>
      </c>
      <c r="M7" s="33">
        <v>10</v>
      </c>
      <c r="N7" s="32">
        <f t="shared" si="0"/>
        <v>76.187526775684404</v>
      </c>
      <c r="O7" s="16" t="s">
        <v>40</v>
      </c>
      <c r="P7" s="10">
        <f t="shared" si="1"/>
        <v>0.80637633878421899</v>
      </c>
      <c r="R7" t="s">
        <v>140</v>
      </c>
    </row>
    <row r="8" spans="1:18" ht="30" customHeight="1">
      <c r="A8" s="15">
        <v>4</v>
      </c>
      <c r="B8" s="16" t="s">
        <v>25</v>
      </c>
      <c r="C8" s="17" t="s">
        <v>41</v>
      </c>
      <c r="D8" s="17" t="s">
        <v>39</v>
      </c>
      <c r="E8" s="19">
        <v>11822700</v>
      </c>
      <c r="F8" s="19">
        <v>0</v>
      </c>
      <c r="G8" s="19">
        <v>11822700</v>
      </c>
      <c r="H8" s="19">
        <v>11762754.9</v>
      </c>
      <c r="I8" s="31">
        <v>19.898593214747901</v>
      </c>
      <c r="J8" s="44">
        <v>39</v>
      </c>
      <c r="K8" s="46"/>
      <c r="L8" s="32">
        <v>30</v>
      </c>
      <c r="M8" s="33">
        <v>9.3000000000000007</v>
      </c>
      <c r="N8" s="32">
        <f t="shared" si="0"/>
        <v>98.198593214747902</v>
      </c>
      <c r="O8" s="16" t="s">
        <v>141</v>
      </c>
      <c r="P8" s="10">
        <f t="shared" si="1"/>
        <v>0.99492966073739497</v>
      </c>
    </row>
    <row r="9" spans="1:18" ht="30" customHeight="1">
      <c r="A9" s="15">
        <v>5</v>
      </c>
      <c r="B9" s="16" t="s">
        <v>25</v>
      </c>
      <c r="C9" s="17" t="s">
        <v>43</v>
      </c>
      <c r="D9" s="17" t="s">
        <v>44</v>
      </c>
      <c r="E9" s="19">
        <v>11300000</v>
      </c>
      <c r="F9" s="19">
        <v>0</v>
      </c>
      <c r="G9" s="19">
        <v>11300000</v>
      </c>
      <c r="H9" s="19">
        <v>10733682.66</v>
      </c>
      <c r="I9" s="31">
        <v>18.997668424778801</v>
      </c>
      <c r="J9" s="44">
        <v>40</v>
      </c>
      <c r="K9" s="46"/>
      <c r="L9" s="32">
        <v>30</v>
      </c>
      <c r="M9" s="33">
        <v>10</v>
      </c>
      <c r="N9" s="32">
        <f t="shared" si="0"/>
        <v>98.997668424778794</v>
      </c>
      <c r="O9" s="34"/>
      <c r="P9" s="10">
        <f t="shared" si="1"/>
        <v>0.94988342123893799</v>
      </c>
    </row>
    <row r="10" spans="1:18" ht="30" customHeight="1">
      <c r="A10" s="15">
        <v>6</v>
      </c>
      <c r="B10" s="16" t="s">
        <v>25</v>
      </c>
      <c r="C10" s="17" t="s">
        <v>45</v>
      </c>
      <c r="D10" s="17" t="s">
        <v>46</v>
      </c>
      <c r="E10" s="19"/>
      <c r="F10" s="19">
        <v>12376600</v>
      </c>
      <c r="G10" s="19">
        <v>12376600</v>
      </c>
      <c r="H10" s="19">
        <v>12098763.189999999</v>
      </c>
      <c r="I10" s="31">
        <v>19.551028860915</v>
      </c>
      <c r="J10" s="44">
        <v>27.42</v>
      </c>
      <c r="K10" s="46"/>
      <c r="L10" s="32">
        <v>30</v>
      </c>
      <c r="M10" s="33">
        <v>10</v>
      </c>
      <c r="N10" s="32">
        <f t="shared" si="0"/>
        <v>86.971028860914998</v>
      </c>
      <c r="O10" s="34" t="s">
        <v>142</v>
      </c>
      <c r="P10" s="10">
        <f t="shared" si="1"/>
        <v>0.97755144304574804</v>
      </c>
    </row>
    <row r="11" spans="1:18" ht="30" customHeight="1">
      <c r="A11" s="15">
        <v>7</v>
      </c>
      <c r="B11" s="16" t="s">
        <v>25</v>
      </c>
      <c r="C11" s="17" t="s">
        <v>48</v>
      </c>
      <c r="D11" s="17" t="s">
        <v>46</v>
      </c>
      <c r="E11" s="19"/>
      <c r="F11" s="19">
        <v>10373200</v>
      </c>
      <c r="G11" s="19">
        <v>10373200</v>
      </c>
      <c r="H11" s="19">
        <v>10373200</v>
      </c>
      <c r="I11" s="31">
        <v>20</v>
      </c>
      <c r="J11" s="44">
        <v>40</v>
      </c>
      <c r="K11" s="46"/>
      <c r="L11" s="32">
        <v>27</v>
      </c>
      <c r="M11" s="33">
        <v>10</v>
      </c>
      <c r="N11" s="32">
        <f t="shared" si="0"/>
        <v>97</v>
      </c>
      <c r="O11" s="34" t="s">
        <v>143</v>
      </c>
      <c r="P11" s="10">
        <f t="shared" si="1"/>
        <v>1</v>
      </c>
    </row>
    <row r="12" spans="1:18" ht="27">
      <c r="A12" s="15">
        <v>8</v>
      </c>
      <c r="B12" s="16" t="s">
        <v>25</v>
      </c>
      <c r="C12" s="17" t="s">
        <v>49</v>
      </c>
      <c r="D12" s="17" t="s">
        <v>44</v>
      </c>
      <c r="E12" s="19">
        <v>9200000</v>
      </c>
      <c r="F12" s="19">
        <v>0</v>
      </c>
      <c r="G12" s="19">
        <v>9200000</v>
      </c>
      <c r="H12" s="19">
        <v>7524527.6500000004</v>
      </c>
      <c r="I12" s="31">
        <v>16.357668804347799</v>
      </c>
      <c r="J12" s="44">
        <v>40</v>
      </c>
      <c r="K12" s="46"/>
      <c r="L12" s="32">
        <v>24</v>
      </c>
      <c r="M12" s="33">
        <v>10</v>
      </c>
      <c r="N12" s="32">
        <f t="shared" si="0"/>
        <v>90.357668804347796</v>
      </c>
      <c r="O12" s="34" t="s">
        <v>50</v>
      </c>
      <c r="P12" s="10">
        <f t="shared" si="1"/>
        <v>0.81788344021739101</v>
      </c>
    </row>
    <row r="13" spans="1:18" s="3" customFormat="1" ht="27">
      <c r="A13" s="20">
        <v>9</v>
      </c>
      <c r="B13" s="21" t="s">
        <v>25</v>
      </c>
      <c r="C13" s="22" t="s">
        <v>51</v>
      </c>
      <c r="D13" s="22" t="s">
        <v>52</v>
      </c>
      <c r="E13" s="23">
        <v>6567800</v>
      </c>
      <c r="F13" s="23">
        <v>0</v>
      </c>
      <c r="G13" s="23">
        <v>6567800</v>
      </c>
      <c r="H13" s="23">
        <v>6567800</v>
      </c>
      <c r="I13" s="35">
        <v>20</v>
      </c>
      <c r="J13" s="51">
        <v>40</v>
      </c>
      <c r="K13" s="52"/>
      <c r="L13" s="36">
        <v>27</v>
      </c>
      <c r="M13" s="37">
        <v>10</v>
      </c>
      <c r="N13" s="36">
        <f t="shared" si="0"/>
        <v>97</v>
      </c>
      <c r="P13" s="38">
        <f t="shared" si="1"/>
        <v>1</v>
      </c>
    </row>
    <row r="14" spans="1:18" ht="67.5">
      <c r="A14" s="15">
        <v>10</v>
      </c>
      <c r="B14" s="16" t="s">
        <v>25</v>
      </c>
      <c r="C14" s="17" t="s">
        <v>53</v>
      </c>
      <c r="D14" s="17" t="s">
        <v>44</v>
      </c>
      <c r="E14" s="18">
        <v>5595000</v>
      </c>
      <c r="F14" s="18">
        <v>0</v>
      </c>
      <c r="G14" s="18">
        <v>5595000</v>
      </c>
      <c r="H14" s="18">
        <v>4267622.21</v>
      </c>
      <c r="I14" s="31">
        <v>15.2551285433423</v>
      </c>
      <c r="J14" s="44">
        <v>36</v>
      </c>
      <c r="K14" s="46"/>
      <c r="L14" s="32">
        <v>24</v>
      </c>
      <c r="M14" s="33">
        <v>10</v>
      </c>
      <c r="N14" s="32">
        <f t="shared" si="0"/>
        <v>85.255128543342295</v>
      </c>
      <c r="O14" s="16" t="s">
        <v>54</v>
      </c>
      <c r="P14" s="10">
        <f t="shared" si="1"/>
        <v>0.762756427167113</v>
      </c>
    </row>
    <row r="15" spans="1:18" ht="27">
      <c r="A15" s="15">
        <v>11</v>
      </c>
      <c r="B15" s="16" t="s">
        <v>25</v>
      </c>
      <c r="C15" s="17" t="s">
        <v>55</v>
      </c>
      <c r="D15" s="17" t="s">
        <v>56</v>
      </c>
      <c r="E15" s="18">
        <v>3560000</v>
      </c>
      <c r="F15" s="18">
        <v>0</v>
      </c>
      <c r="G15" s="18">
        <v>3560000</v>
      </c>
      <c r="H15" s="18">
        <v>3329615.39</v>
      </c>
      <c r="I15" s="31">
        <v>18.705704438202201</v>
      </c>
      <c r="J15" s="44">
        <v>35</v>
      </c>
      <c r="K15" s="46"/>
      <c r="L15" s="32">
        <v>30</v>
      </c>
      <c r="M15" s="33">
        <v>10</v>
      </c>
      <c r="N15" s="32">
        <f t="shared" si="0"/>
        <v>93.705704438202204</v>
      </c>
      <c r="O15" s="34" t="s">
        <v>57</v>
      </c>
      <c r="P15" s="10">
        <f t="shared" si="1"/>
        <v>0.93528522191011199</v>
      </c>
    </row>
    <row r="16" spans="1:18" ht="40.5">
      <c r="A16" s="15">
        <v>12</v>
      </c>
      <c r="B16" s="16" t="s">
        <v>25</v>
      </c>
      <c r="C16" s="17" t="s">
        <v>58</v>
      </c>
      <c r="D16" s="17" t="s">
        <v>59</v>
      </c>
      <c r="E16" s="18">
        <v>2038000</v>
      </c>
      <c r="F16" s="18">
        <v>0</v>
      </c>
      <c r="G16" s="18">
        <v>2038000</v>
      </c>
      <c r="H16" s="18">
        <v>1340528.95</v>
      </c>
      <c r="I16" s="31">
        <v>13.155338076545601</v>
      </c>
      <c r="J16" s="44">
        <v>40</v>
      </c>
      <c r="K16" s="46"/>
      <c r="L16" s="32">
        <v>25.4</v>
      </c>
      <c r="M16" s="33">
        <v>10</v>
      </c>
      <c r="N16" s="32">
        <f t="shared" si="0"/>
        <v>88.555338076545596</v>
      </c>
      <c r="O16" s="16" t="s">
        <v>60</v>
      </c>
      <c r="P16" s="10">
        <f t="shared" si="1"/>
        <v>0.65776690382728198</v>
      </c>
    </row>
    <row r="17" spans="1:18" ht="27">
      <c r="A17" s="15">
        <v>13</v>
      </c>
      <c r="B17" s="16" t="s">
        <v>25</v>
      </c>
      <c r="C17" s="17" t="s">
        <v>61</v>
      </c>
      <c r="D17" s="17" t="s">
        <v>39</v>
      </c>
      <c r="E17" s="18">
        <v>1238000</v>
      </c>
      <c r="F17" s="18">
        <v>0</v>
      </c>
      <c r="G17" s="18">
        <v>1238000</v>
      </c>
      <c r="H17" s="18">
        <v>1139889.03</v>
      </c>
      <c r="I17" s="31">
        <v>18.415008562197102</v>
      </c>
      <c r="J17" s="44">
        <v>40</v>
      </c>
      <c r="K17" s="46"/>
      <c r="L17" s="32">
        <v>24</v>
      </c>
      <c r="M17" s="33">
        <v>10</v>
      </c>
      <c r="N17" s="32">
        <f t="shared" si="0"/>
        <v>92.415008562197102</v>
      </c>
      <c r="O17" s="34"/>
      <c r="P17" s="10">
        <f t="shared" si="1"/>
        <v>0.92075042810985497</v>
      </c>
    </row>
    <row r="18" spans="1:18" ht="54">
      <c r="A18" s="15">
        <v>14</v>
      </c>
      <c r="B18" s="16" t="s">
        <v>25</v>
      </c>
      <c r="C18" s="17" t="s">
        <v>62</v>
      </c>
      <c r="D18" s="17" t="s">
        <v>63</v>
      </c>
      <c r="E18" s="18">
        <v>1152100</v>
      </c>
      <c r="F18" s="18">
        <v>-607187.18999999994</v>
      </c>
      <c r="G18" s="18">
        <v>544912.81000000006</v>
      </c>
      <c r="H18" s="18">
        <v>106127</v>
      </c>
      <c r="I18" s="31">
        <v>3.89519196658269</v>
      </c>
      <c r="J18" s="44">
        <v>40</v>
      </c>
      <c r="K18" s="46"/>
      <c r="L18" s="32">
        <v>30</v>
      </c>
      <c r="M18" s="33">
        <v>10</v>
      </c>
      <c r="N18" s="32">
        <f t="shared" si="0"/>
        <v>83.895191966582701</v>
      </c>
      <c r="O18" s="16" t="s">
        <v>64</v>
      </c>
      <c r="P18" s="10">
        <f t="shared" si="1"/>
        <v>0.194759598329135</v>
      </c>
      <c r="R18" t="s">
        <v>140</v>
      </c>
    </row>
    <row r="19" spans="1:18" ht="27">
      <c r="A19" s="15">
        <v>15</v>
      </c>
      <c r="B19" s="16" t="s">
        <v>25</v>
      </c>
      <c r="C19" s="17" t="s">
        <v>65</v>
      </c>
      <c r="D19" s="17" t="s">
        <v>66</v>
      </c>
      <c r="E19" s="18">
        <v>1010000</v>
      </c>
      <c r="F19" s="18">
        <v>0</v>
      </c>
      <c r="G19" s="18">
        <v>1010000</v>
      </c>
      <c r="H19" s="18">
        <v>978846.65</v>
      </c>
      <c r="I19" s="31">
        <v>19.383101980197999</v>
      </c>
      <c r="J19" s="44">
        <v>37.9</v>
      </c>
      <c r="K19" s="46"/>
      <c r="L19" s="32">
        <v>24</v>
      </c>
      <c r="M19" s="33">
        <v>10</v>
      </c>
      <c r="N19" s="32">
        <f t="shared" si="0"/>
        <v>91.283101980197998</v>
      </c>
      <c r="O19" s="16" t="s">
        <v>67</v>
      </c>
      <c r="P19" s="10">
        <f t="shared" si="1"/>
        <v>0.96915509900990104</v>
      </c>
    </row>
    <row r="20" spans="1:18" ht="54">
      <c r="A20" s="15">
        <v>16</v>
      </c>
      <c r="B20" s="16" t="s">
        <v>25</v>
      </c>
      <c r="C20" s="17" t="s">
        <v>68</v>
      </c>
      <c r="D20" s="17" t="s">
        <v>69</v>
      </c>
      <c r="E20" s="18">
        <v>1000000</v>
      </c>
      <c r="F20" s="18">
        <v>607187.18999999994</v>
      </c>
      <c r="G20" s="18">
        <v>1607187.19</v>
      </c>
      <c r="H20" s="18">
        <v>1249409.17</v>
      </c>
      <c r="I20" s="31">
        <v>15.547774120822901</v>
      </c>
      <c r="J20" s="34">
        <v>19</v>
      </c>
      <c r="K20" s="34">
        <v>19</v>
      </c>
      <c r="L20" s="32">
        <v>27</v>
      </c>
      <c r="M20" s="33">
        <v>10</v>
      </c>
      <c r="N20" s="32">
        <f t="shared" ref="N20:N23" si="2">I20+J20+K20+L20+M20</f>
        <v>90.547774120822893</v>
      </c>
      <c r="O20" s="16" t="s">
        <v>70</v>
      </c>
      <c r="P20" s="10">
        <f t="shared" si="1"/>
        <v>0.77738870604114296</v>
      </c>
    </row>
    <row r="21" spans="1:18" ht="27">
      <c r="A21" s="15">
        <v>17</v>
      </c>
      <c r="B21" s="16" t="s">
        <v>25</v>
      </c>
      <c r="C21" s="17" t="s">
        <v>71</v>
      </c>
      <c r="D21" s="17" t="s">
        <v>72</v>
      </c>
      <c r="E21" s="18">
        <v>50000</v>
      </c>
      <c r="F21" s="18">
        <v>0</v>
      </c>
      <c r="G21" s="18">
        <v>50000</v>
      </c>
      <c r="H21" s="18">
        <v>33999.599999999999</v>
      </c>
      <c r="I21" s="31">
        <v>13.59984</v>
      </c>
      <c r="J21" s="44">
        <v>40</v>
      </c>
      <c r="K21" s="46"/>
      <c r="L21" s="32">
        <v>24</v>
      </c>
      <c r="M21" s="33">
        <v>10</v>
      </c>
      <c r="N21" s="32">
        <f t="shared" si="2"/>
        <v>87.59984</v>
      </c>
      <c r="O21" s="34" t="s">
        <v>73</v>
      </c>
      <c r="P21" s="10">
        <f t="shared" si="1"/>
        <v>0.67999200000000004</v>
      </c>
    </row>
    <row r="22" spans="1:18" ht="27">
      <c r="A22" s="15">
        <v>18</v>
      </c>
      <c r="B22" s="16" t="s">
        <v>25</v>
      </c>
      <c r="C22" s="17" t="s">
        <v>74</v>
      </c>
      <c r="D22" s="17" t="s">
        <v>75</v>
      </c>
      <c r="E22" s="18"/>
      <c r="F22" s="18">
        <v>8515534.9499999993</v>
      </c>
      <c r="G22" s="18">
        <v>8515534.9499999993</v>
      </c>
      <c r="H22" s="18">
        <v>8515534.9499999993</v>
      </c>
      <c r="I22" s="31">
        <v>20</v>
      </c>
      <c r="J22" s="44">
        <v>40</v>
      </c>
      <c r="K22" s="46"/>
      <c r="L22" s="32">
        <v>24</v>
      </c>
      <c r="M22" s="33">
        <v>10</v>
      </c>
      <c r="N22" s="32">
        <f t="shared" si="2"/>
        <v>94</v>
      </c>
      <c r="O22" s="34"/>
      <c r="P22" s="10">
        <f t="shared" si="1"/>
        <v>1</v>
      </c>
    </row>
    <row r="23" spans="1:18" ht="27">
      <c r="A23" s="15">
        <v>19</v>
      </c>
      <c r="B23" s="16" t="s">
        <v>25</v>
      </c>
      <c r="C23" s="17" t="s">
        <v>76</v>
      </c>
      <c r="D23" s="17" t="s">
        <v>75</v>
      </c>
      <c r="E23" s="18"/>
      <c r="F23" s="18">
        <v>7063800</v>
      </c>
      <c r="G23" s="18">
        <v>7063800</v>
      </c>
      <c r="H23" s="18">
        <v>7063800</v>
      </c>
      <c r="I23" s="31">
        <v>20</v>
      </c>
      <c r="J23" s="34">
        <v>20</v>
      </c>
      <c r="K23" s="34">
        <v>20</v>
      </c>
      <c r="L23" s="32">
        <v>24</v>
      </c>
      <c r="M23" s="33">
        <v>10</v>
      </c>
      <c r="N23" s="32">
        <f t="shared" si="2"/>
        <v>94</v>
      </c>
      <c r="O23" s="34"/>
      <c r="P23" s="10">
        <f t="shared" si="1"/>
        <v>1</v>
      </c>
    </row>
    <row r="24" spans="1:18" ht="27">
      <c r="A24" s="15">
        <v>20</v>
      </c>
      <c r="B24" s="16" t="s">
        <v>25</v>
      </c>
      <c r="C24" s="17" t="s">
        <v>77</v>
      </c>
      <c r="D24" s="17" t="s">
        <v>37</v>
      </c>
      <c r="E24" s="18"/>
      <c r="F24" s="18">
        <v>5523686.0999999996</v>
      </c>
      <c r="G24" s="18">
        <v>5523686.0999999996</v>
      </c>
      <c r="H24" s="18">
        <v>5523686.0999999996</v>
      </c>
      <c r="I24" s="31">
        <v>20</v>
      </c>
      <c r="J24" s="44">
        <v>40</v>
      </c>
      <c r="K24" s="46"/>
      <c r="L24" s="32">
        <v>24</v>
      </c>
      <c r="M24" s="33">
        <v>10</v>
      </c>
      <c r="N24" s="32">
        <f t="shared" ref="N24:N31" si="3">I24+J24+L24+M24</f>
        <v>94</v>
      </c>
      <c r="O24" s="34"/>
      <c r="P24" s="10">
        <f t="shared" si="1"/>
        <v>1</v>
      </c>
    </row>
    <row r="25" spans="1:18" ht="27">
      <c r="A25" s="15">
        <v>21</v>
      </c>
      <c r="B25" s="16" t="s">
        <v>25</v>
      </c>
      <c r="C25" s="17" t="s">
        <v>78</v>
      </c>
      <c r="D25" s="17" t="s">
        <v>37</v>
      </c>
      <c r="E25" s="18"/>
      <c r="F25" s="18">
        <v>5000000</v>
      </c>
      <c r="G25" s="18">
        <v>5000000</v>
      </c>
      <c r="H25" s="18">
        <v>5000000</v>
      </c>
      <c r="I25" s="31">
        <v>20</v>
      </c>
      <c r="J25" s="34">
        <v>20</v>
      </c>
      <c r="K25" s="34">
        <v>20</v>
      </c>
      <c r="L25" s="32">
        <v>24</v>
      </c>
      <c r="M25" s="33">
        <v>10</v>
      </c>
      <c r="N25" s="32">
        <f t="shared" ref="N25:N28" si="4">I25+J25+K25+L25+M25</f>
        <v>94</v>
      </c>
      <c r="O25" s="34"/>
      <c r="P25" s="10">
        <f t="shared" si="1"/>
        <v>1</v>
      </c>
    </row>
    <row r="26" spans="1:18" ht="27">
      <c r="A26" s="15">
        <v>22</v>
      </c>
      <c r="B26" s="16" t="s">
        <v>25</v>
      </c>
      <c r="C26" s="17" t="s">
        <v>79</v>
      </c>
      <c r="D26" s="17" t="s">
        <v>37</v>
      </c>
      <c r="E26" s="18"/>
      <c r="F26" s="18">
        <v>4157900</v>
      </c>
      <c r="G26" s="18">
        <v>4157900</v>
      </c>
      <c r="H26" s="18">
        <v>4157900</v>
      </c>
      <c r="I26" s="31">
        <v>20</v>
      </c>
      <c r="J26" s="34">
        <v>20</v>
      </c>
      <c r="K26" s="34">
        <v>20</v>
      </c>
      <c r="L26" s="32">
        <v>24</v>
      </c>
      <c r="M26" s="33">
        <v>10</v>
      </c>
      <c r="N26" s="32">
        <f t="shared" si="4"/>
        <v>94</v>
      </c>
      <c r="O26" s="34"/>
      <c r="P26" s="10">
        <f t="shared" si="1"/>
        <v>1</v>
      </c>
    </row>
    <row r="27" spans="1:18" s="3" customFormat="1" ht="27">
      <c r="A27" s="20">
        <v>23</v>
      </c>
      <c r="B27" s="21" t="s">
        <v>25</v>
      </c>
      <c r="C27" s="22" t="s">
        <v>80</v>
      </c>
      <c r="D27" s="22" t="s">
        <v>81</v>
      </c>
      <c r="E27" s="23"/>
      <c r="F27" s="23">
        <v>3730000</v>
      </c>
      <c r="G27" s="23">
        <v>3730000</v>
      </c>
      <c r="H27" s="23">
        <v>3730000</v>
      </c>
      <c r="I27" s="35">
        <v>20</v>
      </c>
      <c r="J27" s="51">
        <v>40</v>
      </c>
      <c r="K27" s="52"/>
      <c r="L27" s="36">
        <v>27</v>
      </c>
      <c r="M27" s="37">
        <v>10</v>
      </c>
      <c r="N27" s="36">
        <f t="shared" si="3"/>
        <v>97</v>
      </c>
      <c r="O27" s="39"/>
      <c r="P27" s="38">
        <f t="shared" si="1"/>
        <v>1</v>
      </c>
    </row>
    <row r="28" spans="1:18" ht="27">
      <c r="A28" s="15">
        <v>24</v>
      </c>
      <c r="B28" s="16" t="s">
        <v>25</v>
      </c>
      <c r="C28" s="17" t="s">
        <v>82</v>
      </c>
      <c r="D28" s="17" t="s">
        <v>37</v>
      </c>
      <c r="E28" s="18"/>
      <c r="F28" s="18">
        <v>2869383.16</v>
      </c>
      <c r="G28" s="18">
        <v>2869383.16</v>
      </c>
      <c r="H28" s="18">
        <v>2853265.38</v>
      </c>
      <c r="I28" s="31">
        <v>19.8876568300484</v>
      </c>
      <c r="J28" s="34">
        <v>20</v>
      </c>
      <c r="K28" s="34">
        <v>20</v>
      </c>
      <c r="L28" s="32">
        <v>24</v>
      </c>
      <c r="M28" s="33">
        <v>10</v>
      </c>
      <c r="N28" s="32">
        <f t="shared" si="4"/>
        <v>93.8876568300484</v>
      </c>
      <c r="O28" s="34"/>
      <c r="P28" s="10">
        <f t="shared" si="1"/>
        <v>0.99438284150242195</v>
      </c>
    </row>
    <row r="29" spans="1:18" ht="27">
      <c r="A29" s="15">
        <v>25</v>
      </c>
      <c r="B29" s="16" t="s">
        <v>25</v>
      </c>
      <c r="C29" s="17" t="s">
        <v>83</v>
      </c>
      <c r="D29" s="17" t="s">
        <v>44</v>
      </c>
      <c r="E29" s="18"/>
      <c r="F29" s="18">
        <v>2600000</v>
      </c>
      <c r="G29" s="18">
        <v>2600000</v>
      </c>
      <c r="H29" s="18">
        <v>890837.04</v>
      </c>
      <c r="I29" s="31">
        <v>6.8525926153846202</v>
      </c>
      <c r="J29" s="44">
        <v>40</v>
      </c>
      <c r="K29" s="46"/>
      <c r="L29" s="32">
        <v>27</v>
      </c>
      <c r="M29" s="33">
        <v>10</v>
      </c>
      <c r="N29" s="32">
        <f t="shared" si="3"/>
        <v>83.852592615384594</v>
      </c>
      <c r="O29" s="34" t="s">
        <v>84</v>
      </c>
      <c r="P29" s="10">
        <f t="shared" si="1"/>
        <v>0.34262963076923098</v>
      </c>
      <c r="R29" t="s">
        <v>144</v>
      </c>
    </row>
    <row r="30" spans="1:18" ht="27">
      <c r="A30" s="15">
        <v>26</v>
      </c>
      <c r="B30" s="16" t="s">
        <v>25</v>
      </c>
      <c r="C30" s="17" t="s">
        <v>85</v>
      </c>
      <c r="D30" s="17" t="s">
        <v>86</v>
      </c>
      <c r="E30" s="18"/>
      <c r="F30" s="18">
        <v>2310000</v>
      </c>
      <c r="G30" s="18">
        <v>2310000</v>
      </c>
      <c r="H30" s="18">
        <v>1746980.09</v>
      </c>
      <c r="I30" s="31">
        <v>15.1253687445887</v>
      </c>
      <c r="J30" s="44">
        <v>40</v>
      </c>
      <c r="K30" s="46"/>
      <c r="L30" s="32">
        <v>24</v>
      </c>
      <c r="M30" s="33">
        <v>10</v>
      </c>
      <c r="N30" s="32">
        <f t="shared" si="3"/>
        <v>89.125368744588698</v>
      </c>
      <c r="O30" s="34" t="s">
        <v>84</v>
      </c>
      <c r="P30" s="10">
        <f t="shared" si="1"/>
        <v>0.75626843722943704</v>
      </c>
    </row>
    <row r="31" spans="1:18" ht="27">
      <c r="A31" s="15">
        <v>27</v>
      </c>
      <c r="B31" s="16" t="s">
        <v>25</v>
      </c>
      <c r="C31" s="17" t="s">
        <v>87</v>
      </c>
      <c r="D31" s="17" t="s">
        <v>86</v>
      </c>
      <c r="E31" s="18"/>
      <c r="F31" s="18">
        <v>1800892</v>
      </c>
      <c r="G31" s="18">
        <v>1800892</v>
      </c>
      <c r="H31" s="18">
        <v>1800892</v>
      </c>
      <c r="I31" s="31">
        <v>20</v>
      </c>
      <c r="J31" s="44">
        <v>40</v>
      </c>
      <c r="K31" s="46"/>
      <c r="L31" s="32">
        <v>24</v>
      </c>
      <c r="M31" s="33">
        <v>10</v>
      </c>
      <c r="N31" s="32">
        <f t="shared" si="3"/>
        <v>94</v>
      </c>
      <c r="O31" s="34"/>
      <c r="P31" s="10">
        <f t="shared" si="1"/>
        <v>1</v>
      </c>
    </row>
    <row r="32" spans="1:18" ht="27">
      <c r="A32" s="15">
        <v>28</v>
      </c>
      <c r="B32" s="16" t="s">
        <v>25</v>
      </c>
      <c r="C32" s="17" t="s">
        <v>88</v>
      </c>
      <c r="D32" s="17" t="s">
        <v>37</v>
      </c>
      <c r="E32" s="18"/>
      <c r="F32" s="18">
        <v>1410900.6</v>
      </c>
      <c r="G32" s="18">
        <v>1410900.6</v>
      </c>
      <c r="H32" s="18">
        <v>1399140.6</v>
      </c>
      <c r="I32" s="31">
        <v>19.833297965852399</v>
      </c>
      <c r="J32" s="34">
        <v>20</v>
      </c>
      <c r="K32" s="34">
        <v>20</v>
      </c>
      <c r="L32" s="32">
        <v>24</v>
      </c>
      <c r="M32" s="33">
        <v>10</v>
      </c>
      <c r="N32" s="32">
        <f t="shared" ref="N32:N36" si="5">I32+J32+K32+L32+M32</f>
        <v>93.833297965852395</v>
      </c>
      <c r="O32" s="34"/>
      <c r="P32" s="10">
        <f t="shared" si="1"/>
        <v>0.99166489829262205</v>
      </c>
    </row>
    <row r="33" spans="1:20" ht="27">
      <c r="A33" s="15">
        <v>29</v>
      </c>
      <c r="B33" s="16" t="s">
        <v>25</v>
      </c>
      <c r="C33" s="17" t="s">
        <v>89</v>
      </c>
      <c r="D33" s="17" t="s">
        <v>37</v>
      </c>
      <c r="E33" s="18"/>
      <c r="F33" s="18">
        <v>1232830.04</v>
      </c>
      <c r="G33" s="18">
        <v>1232830.04</v>
      </c>
      <c r="H33" s="18">
        <v>1232830.04</v>
      </c>
      <c r="I33" s="31">
        <v>20</v>
      </c>
      <c r="J33" s="34">
        <v>20</v>
      </c>
      <c r="K33" s="34">
        <v>20</v>
      </c>
      <c r="L33" s="32">
        <v>24</v>
      </c>
      <c r="M33" s="33">
        <v>10</v>
      </c>
      <c r="N33" s="32">
        <f t="shared" si="5"/>
        <v>94</v>
      </c>
      <c r="O33" s="34"/>
      <c r="P33" s="10">
        <f t="shared" si="1"/>
        <v>1</v>
      </c>
    </row>
    <row r="34" spans="1:20" ht="27">
      <c r="A34" s="15">
        <v>30</v>
      </c>
      <c r="B34" s="16" t="s">
        <v>25</v>
      </c>
      <c r="C34" s="17" t="s">
        <v>90</v>
      </c>
      <c r="D34" s="17" t="s">
        <v>91</v>
      </c>
      <c r="E34" s="18"/>
      <c r="F34" s="18">
        <v>1119322.5900000001</v>
      </c>
      <c r="G34" s="18">
        <v>1119322.5900000001</v>
      </c>
      <c r="H34" s="18">
        <v>639518.54</v>
      </c>
      <c r="I34" s="31">
        <v>11.426885255661601</v>
      </c>
      <c r="J34" s="34">
        <v>20</v>
      </c>
      <c r="K34" s="34">
        <v>17.43</v>
      </c>
      <c r="L34" s="32">
        <v>27</v>
      </c>
      <c r="M34" s="33">
        <v>10</v>
      </c>
      <c r="N34" s="32">
        <f t="shared" si="5"/>
        <v>85.856885255661595</v>
      </c>
      <c r="O34" s="34" t="s">
        <v>84</v>
      </c>
      <c r="P34" s="10">
        <f t="shared" si="1"/>
        <v>0.57134426278308204</v>
      </c>
      <c r="R34">
        <f>6*57.13%</f>
        <v>3.4278</v>
      </c>
      <c r="T34" t="s">
        <v>145</v>
      </c>
    </row>
    <row r="35" spans="1:20" ht="27">
      <c r="A35" s="15">
        <v>31</v>
      </c>
      <c r="B35" s="16" t="s">
        <v>25</v>
      </c>
      <c r="C35" s="17" t="s">
        <v>92</v>
      </c>
      <c r="D35" s="17" t="s">
        <v>69</v>
      </c>
      <c r="E35" s="18"/>
      <c r="F35" s="18">
        <v>914900</v>
      </c>
      <c r="G35" s="18">
        <v>914900</v>
      </c>
      <c r="H35" s="18">
        <v>865631.13</v>
      </c>
      <c r="I35" s="31">
        <v>18.922967100229499</v>
      </c>
      <c r="J35" s="34">
        <v>20</v>
      </c>
      <c r="K35" s="34">
        <v>20</v>
      </c>
      <c r="L35" s="32">
        <v>24</v>
      </c>
      <c r="M35" s="33">
        <v>10</v>
      </c>
      <c r="N35" s="32">
        <f t="shared" si="5"/>
        <v>92.922967100229499</v>
      </c>
      <c r="O35" s="34"/>
      <c r="P35" s="10">
        <f t="shared" si="1"/>
        <v>0.94614835501147698</v>
      </c>
    </row>
    <row r="36" spans="1:20" ht="27">
      <c r="A36" s="15">
        <v>32</v>
      </c>
      <c r="B36" s="16" t="s">
        <v>25</v>
      </c>
      <c r="C36" s="17" t="s">
        <v>93</v>
      </c>
      <c r="D36" s="17" t="s">
        <v>37</v>
      </c>
      <c r="E36" s="18"/>
      <c r="F36" s="18">
        <v>815821.49</v>
      </c>
      <c r="G36" s="18">
        <v>815821.49</v>
      </c>
      <c r="H36" s="18">
        <v>815821.49</v>
      </c>
      <c r="I36" s="31">
        <v>20</v>
      </c>
      <c r="J36" s="34">
        <v>20</v>
      </c>
      <c r="K36" s="34">
        <v>20</v>
      </c>
      <c r="L36" s="32">
        <v>24</v>
      </c>
      <c r="M36" s="33">
        <v>10</v>
      </c>
      <c r="N36" s="32">
        <f t="shared" si="5"/>
        <v>94</v>
      </c>
      <c r="O36" s="34"/>
      <c r="P36" s="10">
        <f t="shared" si="1"/>
        <v>1</v>
      </c>
    </row>
    <row r="37" spans="1:20" ht="27">
      <c r="A37" s="15">
        <v>33</v>
      </c>
      <c r="B37" s="16" t="s">
        <v>25</v>
      </c>
      <c r="C37" s="17" t="s">
        <v>94</v>
      </c>
      <c r="D37" s="17" t="s">
        <v>37</v>
      </c>
      <c r="E37" s="18"/>
      <c r="F37" s="18">
        <v>790000</v>
      </c>
      <c r="G37" s="18">
        <v>790000</v>
      </c>
      <c r="H37" s="18">
        <v>789100</v>
      </c>
      <c r="I37" s="31">
        <v>19.977215189873402</v>
      </c>
      <c r="J37" s="44">
        <v>40</v>
      </c>
      <c r="K37" s="46"/>
      <c r="L37" s="32">
        <v>24</v>
      </c>
      <c r="M37" s="33">
        <v>10</v>
      </c>
      <c r="N37" s="32">
        <f t="shared" ref="N37:N42" si="6">I37+J37+L37+M37</f>
        <v>93.977215189873405</v>
      </c>
      <c r="O37" s="34"/>
      <c r="P37" s="10">
        <f t="shared" si="1"/>
        <v>0.99886075949367104</v>
      </c>
    </row>
    <row r="38" spans="1:20" ht="27">
      <c r="A38" s="15">
        <v>34</v>
      </c>
      <c r="B38" s="16" t="s">
        <v>25</v>
      </c>
      <c r="C38" s="17" t="s">
        <v>95</v>
      </c>
      <c r="D38" s="17" t="s">
        <v>96</v>
      </c>
      <c r="E38" s="18"/>
      <c r="F38" s="18">
        <v>599715</v>
      </c>
      <c r="G38" s="18">
        <v>599715</v>
      </c>
      <c r="H38" s="18">
        <v>599715</v>
      </c>
      <c r="I38" s="31">
        <v>20</v>
      </c>
      <c r="J38" s="34">
        <v>20</v>
      </c>
      <c r="K38" s="34">
        <v>20</v>
      </c>
      <c r="L38" s="32">
        <v>24</v>
      </c>
      <c r="M38" s="33">
        <v>10</v>
      </c>
      <c r="N38" s="32">
        <f>I38+J38+K38+L38+M38</f>
        <v>94</v>
      </c>
      <c r="O38" s="34"/>
      <c r="P38" s="10">
        <f t="shared" ref="P38:P68" si="7">H38/G38</f>
        <v>1</v>
      </c>
    </row>
    <row r="39" spans="1:20" ht="27">
      <c r="A39" s="15">
        <v>35</v>
      </c>
      <c r="B39" s="16" t="s">
        <v>25</v>
      </c>
      <c r="C39" s="17" t="s">
        <v>97</v>
      </c>
      <c r="D39" s="17" t="s">
        <v>44</v>
      </c>
      <c r="E39" s="18"/>
      <c r="F39" s="18">
        <v>390000</v>
      </c>
      <c r="G39" s="18">
        <v>390000</v>
      </c>
      <c r="H39" s="18">
        <v>60531.9</v>
      </c>
      <c r="I39" s="31">
        <v>3.1042000000000001</v>
      </c>
      <c r="J39" s="44">
        <v>40</v>
      </c>
      <c r="K39" s="46"/>
      <c r="L39" s="32">
        <v>27</v>
      </c>
      <c r="M39" s="33">
        <v>10</v>
      </c>
      <c r="N39" s="32">
        <f t="shared" si="6"/>
        <v>80.104200000000006</v>
      </c>
      <c r="O39" s="34" t="s">
        <v>84</v>
      </c>
      <c r="P39" s="10">
        <f t="shared" si="7"/>
        <v>0.15520999999999999</v>
      </c>
      <c r="R39" t="s">
        <v>140</v>
      </c>
    </row>
    <row r="40" spans="1:20" s="3" customFormat="1" ht="27">
      <c r="A40" s="20">
        <v>36</v>
      </c>
      <c r="B40" s="21" t="s">
        <v>25</v>
      </c>
      <c r="C40" s="22" t="s">
        <v>98</v>
      </c>
      <c r="D40" s="22" t="s">
        <v>81</v>
      </c>
      <c r="E40" s="23"/>
      <c r="F40" s="23">
        <v>360600</v>
      </c>
      <c r="G40" s="23">
        <v>360600</v>
      </c>
      <c r="H40" s="23">
        <v>360600</v>
      </c>
      <c r="I40" s="35">
        <v>20</v>
      </c>
      <c r="J40" s="51">
        <v>40</v>
      </c>
      <c r="K40" s="52"/>
      <c r="L40" s="36">
        <v>27</v>
      </c>
      <c r="M40" s="37">
        <v>10</v>
      </c>
      <c r="N40" s="36">
        <f t="shared" si="6"/>
        <v>97</v>
      </c>
      <c r="O40" s="39"/>
      <c r="P40" s="38">
        <f t="shared" si="7"/>
        <v>1</v>
      </c>
    </row>
    <row r="41" spans="1:20" ht="27">
      <c r="A41" s="15">
        <v>37</v>
      </c>
      <c r="B41" s="16" t="s">
        <v>25</v>
      </c>
      <c r="C41" s="17" t="s">
        <v>99</v>
      </c>
      <c r="D41" s="17" t="s">
        <v>37</v>
      </c>
      <c r="E41" s="18"/>
      <c r="F41" s="18">
        <v>250000</v>
      </c>
      <c r="G41" s="18">
        <v>250000</v>
      </c>
      <c r="H41" s="18">
        <v>100217.69</v>
      </c>
      <c r="I41" s="31">
        <v>8.0174152000000003</v>
      </c>
      <c r="J41" s="44">
        <v>40</v>
      </c>
      <c r="K41" s="46"/>
      <c r="L41" s="32">
        <v>27</v>
      </c>
      <c r="M41" s="33">
        <v>10</v>
      </c>
      <c r="N41" s="32">
        <f t="shared" si="6"/>
        <v>85.017415200000002</v>
      </c>
      <c r="O41" s="16" t="s">
        <v>100</v>
      </c>
      <c r="P41" s="10">
        <f t="shared" si="7"/>
        <v>0.40087075999999999</v>
      </c>
    </row>
    <row r="42" spans="1:20" ht="27">
      <c r="A42" s="15">
        <v>38</v>
      </c>
      <c r="B42" s="16" t="s">
        <v>25</v>
      </c>
      <c r="C42" s="17" t="s">
        <v>101</v>
      </c>
      <c r="D42" s="17" t="s">
        <v>46</v>
      </c>
      <c r="E42" s="18"/>
      <c r="F42" s="18">
        <v>236008</v>
      </c>
      <c r="G42" s="18">
        <v>236008</v>
      </c>
      <c r="H42" s="18">
        <v>236008</v>
      </c>
      <c r="I42" s="31">
        <v>20</v>
      </c>
      <c r="J42" s="44">
        <v>40</v>
      </c>
      <c r="K42" s="46"/>
      <c r="L42" s="32">
        <v>24</v>
      </c>
      <c r="M42" s="33">
        <v>10</v>
      </c>
      <c r="N42" s="32">
        <f t="shared" si="6"/>
        <v>94</v>
      </c>
      <c r="O42" s="34"/>
      <c r="P42" s="10">
        <f t="shared" si="7"/>
        <v>1</v>
      </c>
    </row>
    <row r="43" spans="1:20" ht="148.5">
      <c r="A43" s="15">
        <v>39</v>
      </c>
      <c r="B43" s="16" t="s">
        <v>25</v>
      </c>
      <c r="C43" s="17" t="s">
        <v>102</v>
      </c>
      <c r="D43" s="17" t="s">
        <v>46</v>
      </c>
      <c r="E43" s="18"/>
      <c r="F43" s="18">
        <v>219000</v>
      </c>
      <c r="G43" s="18">
        <v>219000</v>
      </c>
      <c r="H43" s="18">
        <v>219000</v>
      </c>
      <c r="I43" s="31">
        <v>20</v>
      </c>
      <c r="J43" s="34">
        <v>20</v>
      </c>
      <c r="K43" s="34">
        <v>19.600000000000001</v>
      </c>
      <c r="L43" s="32">
        <v>24</v>
      </c>
      <c r="M43" s="33">
        <v>10</v>
      </c>
      <c r="N43" s="32">
        <f>I43+J43+K43+L43+M43</f>
        <v>93.6</v>
      </c>
      <c r="O43" s="16" t="s">
        <v>103</v>
      </c>
      <c r="P43" s="10">
        <f t="shared" si="7"/>
        <v>1</v>
      </c>
    </row>
    <row r="44" spans="1:20" ht="40.5">
      <c r="A44" s="15">
        <v>40</v>
      </c>
      <c r="B44" s="16" t="s">
        <v>25</v>
      </c>
      <c r="C44" s="17" t="s">
        <v>104</v>
      </c>
      <c r="D44" s="17" t="s">
        <v>69</v>
      </c>
      <c r="E44" s="18"/>
      <c r="F44" s="18">
        <v>196000</v>
      </c>
      <c r="G44" s="18">
        <v>196000</v>
      </c>
      <c r="H44" s="18">
        <v>196000</v>
      </c>
      <c r="I44" s="31">
        <v>20</v>
      </c>
      <c r="J44" s="44">
        <v>35.46</v>
      </c>
      <c r="K44" s="46"/>
      <c r="L44" s="32">
        <v>24</v>
      </c>
      <c r="M44" s="33">
        <v>10</v>
      </c>
      <c r="N44" s="32">
        <f t="shared" ref="N44:N46" si="8">I44+J44+L44+M44</f>
        <v>89.46</v>
      </c>
      <c r="O44" s="16" t="s">
        <v>105</v>
      </c>
      <c r="P44" s="10">
        <f t="shared" si="7"/>
        <v>1</v>
      </c>
    </row>
    <row r="45" spans="1:20" ht="27">
      <c r="A45" s="15">
        <v>41</v>
      </c>
      <c r="B45" s="16" t="s">
        <v>25</v>
      </c>
      <c r="C45" s="17" t="s">
        <v>106</v>
      </c>
      <c r="D45" s="17" t="s">
        <v>37</v>
      </c>
      <c r="E45" s="18"/>
      <c r="F45" s="18">
        <v>187485.68</v>
      </c>
      <c r="G45" s="18">
        <v>187485.68</v>
      </c>
      <c r="H45" s="18">
        <v>187485.68</v>
      </c>
      <c r="I45" s="31">
        <v>20</v>
      </c>
      <c r="J45" s="44">
        <v>40</v>
      </c>
      <c r="K45" s="46"/>
      <c r="L45" s="32">
        <v>24</v>
      </c>
      <c r="M45" s="33">
        <v>10</v>
      </c>
      <c r="N45" s="32">
        <f t="shared" si="8"/>
        <v>94</v>
      </c>
      <c r="O45" s="34"/>
      <c r="P45" s="10">
        <f t="shared" si="7"/>
        <v>1</v>
      </c>
    </row>
    <row r="46" spans="1:20" ht="27">
      <c r="A46" s="15">
        <v>42</v>
      </c>
      <c r="B46" s="16" t="s">
        <v>25</v>
      </c>
      <c r="C46" s="17" t="s">
        <v>107</v>
      </c>
      <c r="D46" s="17" t="s">
        <v>75</v>
      </c>
      <c r="E46" s="18"/>
      <c r="F46" s="18">
        <v>171454.34</v>
      </c>
      <c r="G46" s="18">
        <v>171454.34</v>
      </c>
      <c r="H46" s="18">
        <v>171454.34</v>
      </c>
      <c r="I46" s="31">
        <v>20</v>
      </c>
      <c r="J46" s="44">
        <v>40</v>
      </c>
      <c r="K46" s="46"/>
      <c r="L46" s="32">
        <v>24</v>
      </c>
      <c r="M46" s="33">
        <v>10</v>
      </c>
      <c r="N46" s="32">
        <f t="shared" si="8"/>
        <v>94</v>
      </c>
      <c r="O46" s="34"/>
      <c r="P46" s="10">
        <f t="shared" si="7"/>
        <v>1</v>
      </c>
    </row>
    <row r="47" spans="1:20" s="3" customFormat="1" ht="27">
      <c r="A47" s="20">
        <v>43</v>
      </c>
      <c r="B47" s="21" t="s">
        <v>25</v>
      </c>
      <c r="C47" s="22" t="s">
        <v>108</v>
      </c>
      <c r="D47" s="22" t="s">
        <v>81</v>
      </c>
      <c r="E47" s="23"/>
      <c r="F47" s="23">
        <v>150000</v>
      </c>
      <c r="G47" s="23">
        <v>150000</v>
      </c>
      <c r="H47" s="23">
        <v>3000</v>
      </c>
      <c r="I47" s="35">
        <v>0.4</v>
      </c>
      <c r="J47" s="39">
        <v>20</v>
      </c>
      <c r="K47" s="39">
        <v>20</v>
      </c>
      <c r="L47" s="36">
        <v>30</v>
      </c>
      <c r="M47" s="37">
        <v>10</v>
      </c>
      <c r="N47" s="36">
        <f>I47+J47+K47+L47+M47</f>
        <v>80.400000000000006</v>
      </c>
      <c r="O47" s="16" t="s">
        <v>40</v>
      </c>
      <c r="P47" s="38">
        <f t="shared" si="7"/>
        <v>0.02</v>
      </c>
      <c r="R47" t="s">
        <v>140</v>
      </c>
      <c r="T47" s="3" t="s">
        <v>146</v>
      </c>
    </row>
    <row r="48" spans="1:20" ht="27">
      <c r="A48" s="15">
        <v>44</v>
      </c>
      <c r="B48" s="16" t="s">
        <v>25</v>
      </c>
      <c r="C48" s="17" t="s">
        <v>109</v>
      </c>
      <c r="D48" s="17" t="s">
        <v>46</v>
      </c>
      <c r="E48" s="18"/>
      <c r="F48" s="18">
        <v>120000</v>
      </c>
      <c r="G48" s="18">
        <v>120000</v>
      </c>
      <c r="H48" s="18">
        <v>48590.2</v>
      </c>
      <c r="I48" s="31">
        <v>8.0983666666666707</v>
      </c>
      <c r="J48" s="44">
        <v>40</v>
      </c>
      <c r="K48" s="46"/>
      <c r="L48" s="32">
        <v>27</v>
      </c>
      <c r="M48" s="33">
        <v>10</v>
      </c>
      <c r="N48" s="32">
        <f t="shared" ref="N48:N52" si="9">I48+J48+L48+M48</f>
        <v>85.098366666666706</v>
      </c>
      <c r="O48" s="40" t="s">
        <v>100</v>
      </c>
      <c r="P48" s="10">
        <f t="shared" si="7"/>
        <v>0.40491833333333299</v>
      </c>
    </row>
    <row r="49" spans="1:18" ht="27">
      <c r="A49" s="15">
        <v>45</v>
      </c>
      <c r="B49" s="16" t="s">
        <v>25</v>
      </c>
      <c r="C49" s="17" t="s">
        <v>110</v>
      </c>
      <c r="D49" s="17" t="s">
        <v>46</v>
      </c>
      <c r="E49" s="18"/>
      <c r="F49" s="18">
        <v>111140</v>
      </c>
      <c r="G49" s="18">
        <v>111140</v>
      </c>
      <c r="H49" s="18">
        <v>111140</v>
      </c>
      <c r="I49" s="31">
        <v>20</v>
      </c>
      <c r="J49" s="44">
        <v>40</v>
      </c>
      <c r="K49" s="46"/>
      <c r="L49" s="32">
        <v>24</v>
      </c>
      <c r="M49" s="33">
        <v>10</v>
      </c>
      <c r="N49" s="32">
        <f t="shared" si="9"/>
        <v>94</v>
      </c>
      <c r="O49" s="34"/>
      <c r="P49" s="10">
        <f t="shared" si="7"/>
        <v>1</v>
      </c>
    </row>
    <row r="50" spans="1:18" ht="27">
      <c r="A50" s="15">
        <v>46</v>
      </c>
      <c r="B50" s="16" t="s">
        <v>25</v>
      </c>
      <c r="C50" s="17" t="s">
        <v>111</v>
      </c>
      <c r="D50" s="17" t="s">
        <v>46</v>
      </c>
      <c r="E50" s="18"/>
      <c r="F50" s="18">
        <v>111094.2</v>
      </c>
      <c r="G50" s="18">
        <v>111094.2</v>
      </c>
      <c r="H50" s="18">
        <v>111094.2</v>
      </c>
      <c r="I50" s="31">
        <v>20</v>
      </c>
      <c r="J50" s="44">
        <v>35</v>
      </c>
      <c r="K50" s="46"/>
      <c r="L50" s="32">
        <v>24</v>
      </c>
      <c r="M50" s="33">
        <v>10</v>
      </c>
      <c r="N50" s="32">
        <f t="shared" si="9"/>
        <v>89</v>
      </c>
      <c r="O50" s="34" t="s">
        <v>112</v>
      </c>
      <c r="P50" s="10">
        <f t="shared" si="7"/>
        <v>1</v>
      </c>
    </row>
    <row r="51" spans="1:18" s="3" customFormat="1" ht="27">
      <c r="A51" s="20">
        <v>47</v>
      </c>
      <c r="B51" s="21" t="s">
        <v>25</v>
      </c>
      <c r="C51" s="22" t="s">
        <v>113</v>
      </c>
      <c r="D51" s="22" t="s">
        <v>81</v>
      </c>
      <c r="E51" s="23"/>
      <c r="F51" s="23">
        <v>105100</v>
      </c>
      <c r="G51" s="23">
        <v>105100</v>
      </c>
      <c r="H51" s="23">
        <v>105100</v>
      </c>
      <c r="I51" s="35">
        <v>20</v>
      </c>
      <c r="J51" s="51">
        <v>40</v>
      </c>
      <c r="K51" s="52"/>
      <c r="L51" s="36">
        <v>27</v>
      </c>
      <c r="M51" s="37">
        <v>10</v>
      </c>
      <c r="N51" s="36">
        <f t="shared" si="9"/>
        <v>97</v>
      </c>
      <c r="O51" s="39"/>
      <c r="P51" s="38">
        <f t="shared" si="7"/>
        <v>1</v>
      </c>
    </row>
    <row r="52" spans="1:18" ht="27">
      <c r="A52" s="15">
        <v>48</v>
      </c>
      <c r="B52" s="16" t="s">
        <v>25</v>
      </c>
      <c r="C52" s="17" t="s">
        <v>114</v>
      </c>
      <c r="D52" s="24" t="s">
        <v>44</v>
      </c>
      <c r="E52" s="18"/>
      <c r="F52" s="18">
        <v>100000</v>
      </c>
      <c r="G52" s="18">
        <v>100000</v>
      </c>
      <c r="H52" s="18">
        <v>59650</v>
      </c>
      <c r="I52" s="31">
        <v>11.93</v>
      </c>
      <c r="J52" s="44">
        <v>40</v>
      </c>
      <c r="K52" s="46"/>
      <c r="L52" s="32">
        <v>24</v>
      </c>
      <c r="M52" s="33">
        <v>10</v>
      </c>
      <c r="N52" s="32">
        <f t="shared" si="9"/>
        <v>85.93</v>
      </c>
      <c r="O52" s="34" t="s">
        <v>84</v>
      </c>
      <c r="P52" s="10">
        <f t="shared" si="7"/>
        <v>0.59650000000000003</v>
      </c>
    </row>
    <row r="53" spans="1:18" ht="40.5">
      <c r="A53" s="15">
        <v>49</v>
      </c>
      <c r="B53" s="16" t="s">
        <v>25</v>
      </c>
      <c r="C53" s="17" t="s">
        <v>115</v>
      </c>
      <c r="D53" s="17" t="s">
        <v>116</v>
      </c>
      <c r="E53" s="18"/>
      <c r="F53" s="18">
        <v>90000</v>
      </c>
      <c r="G53" s="18">
        <v>90000</v>
      </c>
      <c r="H53" s="18">
        <v>90000</v>
      </c>
      <c r="I53" s="31">
        <v>20</v>
      </c>
      <c r="J53" s="34">
        <v>18</v>
      </c>
      <c r="K53" s="34">
        <v>20</v>
      </c>
      <c r="L53" s="32">
        <v>24</v>
      </c>
      <c r="M53" s="33">
        <v>10</v>
      </c>
      <c r="N53" s="32">
        <f>I53+J53+K53+L53+M53</f>
        <v>92</v>
      </c>
      <c r="O53" s="34"/>
      <c r="P53" s="10">
        <f t="shared" si="7"/>
        <v>1</v>
      </c>
    </row>
    <row r="54" spans="1:18" ht="27">
      <c r="A54" s="15">
        <v>50</v>
      </c>
      <c r="B54" s="16" t="s">
        <v>25</v>
      </c>
      <c r="C54" s="17" t="s">
        <v>117</v>
      </c>
      <c r="D54" s="17" t="s">
        <v>91</v>
      </c>
      <c r="E54" s="18"/>
      <c r="F54" s="18">
        <v>78490.880000000005</v>
      </c>
      <c r="G54" s="18">
        <v>78490.880000000005</v>
      </c>
      <c r="H54" s="18">
        <v>38402.78</v>
      </c>
      <c r="I54" s="31">
        <v>9.7852846088615593</v>
      </c>
      <c r="J54" s="34">
        <v>20</v>
      </c>
      <c r="K54" s="34">
        <v>15.91</v>
      </c>
      <c r="L54" s="32">
        <v>27</v>
      </c>
      <c r="M54" s="33">
        <v>10</v>
      </c>
      <c r="N54" s="32">
        <f>I54+J54+K54+L54+M54</f>
        <v>82.695284608861598</v>
      </c>
      <c r="O54" s="34" t="s">
        <v>84</v>
      </c>
      <c r="P54" s="10">
        <f t="shared" si="7"/>
        <v>0.48926423044307799</v>
      </c>
      <c r="R54" t="s">
        <v>140</v>
      </c>
    </row>
    <row r="55" spans="1:18" ht="27">
      <c r="A55" s="15">
        <v>51</v>
      </c>
      <c r="B55" s="16" t="s">
        <v>25</v>
      </c>
      <c r="C55" s="17" t="s">
        <v>118</v>
      </c>
      <c r="D55" s="17" t="s">
        <v>119</v>
      </c>
      <c r="E55" s="18"/>
      <c r="F55" s="18">
        <v>40000</v>
      </c>
      <c r="G55" s="18">
        <v>40000</v>
      </c>
      <c r="H55" s="18">
        <v>39010</v>
      </c>
      <c r="I55" s="31">
        <v>19.504999999999999</v>
      </c>
      <c r="J55" s="44">
        <v>40</v>
      </c>
      <c r="K55" s="46"/>
      <c r="L55" s="32">
        <v>24</v>
      </c>
      <c r="M55" s="33">
        <v>10</v>
      </c>
      <c r="N55" s="32">
        <f t="shared" ref="N55:N68" si="10">I55+J55+L55+M55</f>
        <v>93.504999999999995</v>
      </c>
      <c r="O55" s="34"/>
      <c r="P55" s="10">
        <f t="shared" si="7"/>
        <v>0.97524999999999995</v>
      </c>
    </row>
    <row r="56" spans="1:18" ht="27">
      <c r="A56" s="15">
        <v>52</v>
      </c>
      <c r="B56" s="16" t="s">
        <v>25</v>
      </c>
      <c r="C56" s="17" t="s">
        <v>120</v>
      </c>
      <c r="D56" s="17" t="s">
        <v>44</v>
      </c>
      <c r="E56" s="18"/>
      <c r="F56" s="18">
        <v>35000</v>
      </c>
      <c r="G56" s="18">
        <v>35000</v>
      </c>
      <c r="H56" s="18">
        <v>34500</v>
      </c>
      <c r="I56" s="31">
        <v>19.714285714285701</v>
      </c>
      <c r="J56" s="44">
        <v>40</v>
      </c>
      <c r="K56" s="46"/>
      <c r="L56" s="32">
        <v>24</v>
      </c>
      <c r="M56" s="33">
        <v>10</v>
      </c>
      <c r="N56" s="32">
        <f t="shared" si="10"/>
        <v>93.714285714285694</v>
      </c>
      <c r="O56" s="34"/>
      <c r="P56" s="10">
        <f t="shared" si="7"/>
        <v>0.98571428571428599</v>
      </c>
    </row>
    <row r="57" spans="1:18" ht="27">
      <c r="A57" s="15">
        <v>53</v>
      </c>
      <c r="B57" s="16" t="s">
        <v>25</v>
      </c>
      <c r="C57" s="17" t="s">
        <v>121</v>
      </c>
      <c r="D57" s="17" t="s">
        <v>122</v>
      </c>
      <c r="E57" s="18"/>
      <c r="F57" s="18">
        <v>34000</v>
      </c>
      <c r="G57" s="18">
        <v>34000</v>
      </c>
      <c r="H57" s="18">
        <v>34000</v>
      </c>
      <c r="I57" s="31">
        <v>20</v>
      </c>
      <c r="J57" s="44">
        <v>40</v>
      </c>
      <c r="K57" s="46"/>
      <c r="L57" s="32">
        <v>24</v>
      </c>
      <c r="M57" s="33">
        <v>10</v>
      </c>
      <c r="N57" s="32">
        <f t="shared" si="10"/>
        <v>94</v>
      </c>
      <c r="O57" s="34"/>
      <c r="P57" s="10">
        <f t="shared" si="7"/>
        <v>1</v>
      </c>
    </row>
    <row r="58" spans="1:18" ht="54">
      <c r="A58" s="15">
        <v>54</v>
      </c>
      <c r="B58" s="16" t="s">
        <v>25</v>
      </c>
      <c r="C58" s="17" t="s">
        <v>123</v>
      </c>
      <c r="D58" s="17" t="s">
        <v>124</v>
      </c>
      <c r="E58" s="18"/>
      <c r="F58" s="18">
        <v>33630.660000000003</v>
      </c>
      <c r="G58" s="18">
        <v>33630.660000000003</v>
      </c>
      <c r="H58" s="18">
        <v>28582.5</v>
      </c>
      <c r="I58" s="31">
        <v>16.997882289553601</v>
      </c>
      <c r="J58" s="44">
        <v>38</v>
      </c>
      <c r="K58" s="46"/>
      <c r="L58" s="44">
        <v>32</v>
      </c>
      <c r="M58" s="62"/>
      <c r="N58" s="32">
        <f t="shared" si="10"/>
        <v>86.997882289553601</v>
      </c>
      <c r="O58" s="16" t="s">
        <v>125</v>
      </c>
      <c r="P58" s="10">
        <f t="shared" si="7"/>
        <v>0.84989411447768204</v>
      </c>
    </row>
    <row r="59" spans="1:18" ht="27">
      <c r="A59" s="15">
        <v>55</v>
      </c>
      <c r="B59" s="16" t="s">
        <v>25</v>
      </c>
      <c r="C59" s="17" t="s">
        <v>126</v>
      </c>
      <c r="D59" s="17" t="s">
        <v>44</v>
      </c>
      <c r="E59" s="18"/>
      <c r="F59" s="18">
        <v>28500</v>
      </c>
      <c r="G59" s="18">
        <v>28500</v>
      </c>
      <c r="H59" s="18">
        <v>28500</v>
      </c>
      <c r="I59" s="31">
        <v>20</v>
      </c>
      <c r="J59" s="44">
        <v>40</v>
      </c>
      <c r="K59" s="46"/>
      <c r="L59" s="32">
        <v>24</v>
      </c>
      <c r="M59" s="33">
        <v>10</v>
      </c>
      <c r="N59" s="32">
        <f t="shared" si="10"/>
        <v>94</v>
      </c>
      <c r="O59" s="34"/>
      <c r="P59" s="10">
        <f t="shared" si="7"/>
        <v>1</v>
      </c>
    </row>
    <row r="60" spans="1:18" ht="27">
      <c r="A60" s="15">
        <v>56</v>
      </c>
      <c r="B60" s="16" t="s">
        <v>25</v>
      </c>
      <c r="C60" s="17" t="s">
        <v>127</v>
      </c>
      <c r="D60" s="17" t="s">
        <v>128</v>
      </c>
      <c r="E60" s="18"/>
      <c r="F60" s="18">
        <v>23291</v>
      </c>
      <c r="G60" s="18">
        <v>23291</v>
      </c>
      <c r="H60" s="18">
        <v>23291</v>
      </c>
      <c r="I60" s="31">
        <v>20</v>
      </c>
      <c r="J60" s="44">
        <v>40</v>
      </c>
      <c r="K60" s="46"/>
      <c r="L60" s="32">
        <v>24</v>
      </c>
      <c r="M60" s="33">
        <v>10</v>
      </c>
      <c r="N60" s="32">
        <f t="shared" si="10"/>
        <v>94</v>
      </c>
      <c r="O60" s="34"/>
      <c r="P60" s="10">
        <f t="shared" si="7"/>
        <v>1</v>
      </c>
    </row>
    <row r="61" spans="1:18" ht="27">
      <c r="A61" s="15">
        <v>57</v>
      </c>
      <c r="B61" s="16" t="s">
        <v>25</v>
      </c>
      <c r="C61" s="17" t="s">
        <v>129</v>
      </c>
      <c r="D61" s="17" t="s">
        <v>44</v>
      </c>
      <c r="E61" s="18"/>
      <c r="F61" s="18">
        <v>18000</v>
      </c>
      <c r="G61" s="18">
        <v>18000</v>
      </c>
      <c r="H61" s="18">
        <v>18000</v>
      </c>
      <c r="I61" s="31">
        <v>20</v>
      </c>
      <c r="J61" s="44">
        <v>40</v>
      </c>
      <c r="K61" s="46"/>
      <c r="L61" s="32">
        <v>24</v>
      </c>
      <c r="M61" s="33">
        <v>10</v>
      </c>
      <c r="N61" s="32">
        <f t="shared" si="10"/>
        <v>94</v>
      </c>
      <c r="O61" s="34"/>
      <c r="P61" s="10">
        <f t="shared" si="7"/>
        <v>1</v>
      </c>
    </row>
    <row r="62" spans="1:18" ht="27">
      <c r="A62" s="15">
        <v>58</v>
      </c>
      <c r="B62" s="16" t="s">
        <v>25</v>
      </c>
      <c r="C62" s="17" t="s">
        <v>130</v>
      </c>
      <c r="D62" s="17" t="s">
        <v>131</v>
      </c>
      <c r="E62" s="18"/>
      <c r="F62" s="18">
        <v>16800</v>
      </c>
      <c r="G62" s="18">
        <v>16800</v>
      </c>
      <c r="H62" s="18">
        <v>16800</v>
      </c>
      <c r="I62" s="31">
        <v>20</v>
      </c>
      <c r="J62" s="44">
        <v>40</v>
      </c>
      <c r="K62" s="46"/>
      <c r="L62" s="32">
        <v>24</v>
      </c>
      <c r="M62" s="33">
        <v>10</v>
      </c>
      <c r="N62" s="32">
        <f t="shared" si="10"/>
        <v>94</v>
      </c>
      <c r="O62" s="34"/>
      <c r="P62" s="10">
        <f t="shared" si="7"/>
        <v>1</v>
      </c>
    </row>
    <row r="63" spans="1:18" ht="27">
      <c r="A63" s="15">
        <v>59</v>
      </c>
      <c r="B63" s="16" t="s">
        <v>25</v>
      </c>
      <c r="C63" s="17" t="s">
        <v>132</v>
      </c>
      <c r="D63" s="17" t="s">
        <v>37</v>
      </c>
      <c r="E63" s="18"/>
      <c r="F63" s="18">
        <v>15000</v>
      </c>
      <c r="G63" s="18">
        <v>15000</v>
      </c>
      <c r="H63" s="18">
        <v>14586</v>
      </c>
      <c r="I63" s="31">
        <v>19.448</v>
      </c>
      <c r="J63" s="44">
        <v>40</v>
      </c>
      <c r="K63" s="46"/>
      <c r="L63" s="32">
        <v>24</v>
      </c>
      <c r="M63" s="33">
        <v>10</v>
      </c>
      <c r="N63" s="32">
        <f t="shared" si="10"/>
        <v>93.447999999999993</v>
      </c>
      <c r="O63" s="34"/>
      <c r="P63" s="10">
        <f t="shared" si="7"/>
        <v>0.97240000000000004</v>
      </c>
    </row>
    <row r="64" spans="1:18" ht="27">
      <c r="A64" s="15">
        <v>60</v>
      </c>
      <c r="B64" s="16" t="s">
        <v>25</v>
      </c>
      <c r="C64" s="17" t="s">
        <v>133</v>
      </c>
      <c r="D64" s="17" t="s">
        <v>46</v>
      </c>
      <c r="E64" s="18"/>
      <c r="F64" s="18">
        <v>10000</v>
      </c>
      <c r="G64" s="18">
        <v>10000</v>
      </c>
      <c r="H64" s="18">
        <v>9980</v>
      </c>
      <c r="I64" s="31">
        <v>19.96</v>
      </c>
      <c r="J64" s="44">
        <v>40</v>
      </c>
      <c r="K64" s="46"/>
      <c r="L64" s="32">
        <v>24</v>
      </c>
      <c r="M64" s="33">
        <v>10</v>
      </c>
      <c r="N64" s="32">
        <f t="shared" si="10"/>
        <v>93.96</v>
      </c>
      <c r="O64" s="34"/>
      <c r="P64" s="10">
        <f t="shared" si="7"/>
        <v>0.998</v>
      </c>
    </row>
    <row r="65" spans="1:16" ht="27">
      <c r="A65" s="15">
        <v>61</v>
      </c>
      <c r="B65" s="16" t="s">
        <v>25</v>
      </c>
      <c r="C65" s="17" t="s">
        <v>134</v>
      </c>
      <c r="D65" s="17" t="s">
        <v>44</v>
      </c>
      <c r="E65" s="18"/>
      <c r="F65" s="18">
        <v>9310</v>
      </c>
      <c r="G65" s="18">
        <v>9310</v>
      </c>
      <c r="H65" s="18">
        <v>9310</v>
      </c>
      <c r="I65" s="31">
        <v>20</v>
      </c>
      <c r="J65" s="44">
        <v>40</v>
      </c>
      <c r="K65" s="46"/>
      <c r="L65" s="32">
        <v>24</v>
      </c>
      <c r="M65" s="33">
        <v>10</v>
      </c>
      <c r="N65" s="32">
        <f t="shared" si="10"/>
        <v>94</v>
      </c>
      <c r="O65" s="34"/>
      <c r="P65" s="10">
        <f t="shared" si="7"/>
        <v>1</v>
      </c>
    </row>
    <row r="66" spans="1:16" ht="27">
      <c r="A66" s="15">
        <v>62</v>
      </c>
      <c r="B66" s="16" t="s">
        <v>25</v>
      </c>
      <c r="C66" s="17" t="s">
        <v>135</v>
      </c>
      <c r="D66" s="17" t="s">
        <v>44</v>
      </c>
      <c r="E66" s="18"/>
      <c r="F66" s="18">
        <v>7200</v>
      </c>
      <c r="G66" s="18">
        <v>7200</v>
      </c>
      <c r="H66" s="18">
        <v>7200</v>
      </c>
      <c r="I66" s="31">
        <v>20</v>
      </c>
      <c r="J66" s="44">
        <v>40</v>
      </c>
      <c r="K66" s="46"/>
      <c r="L66" s="32">
        <v>24</v>
      </c>
      <c r="M66" s="33">
        <v>10</v>
      </c>
      <c r="N66" s="32">
        <f t="shared" si="10"/>
        <v>94</v>
      </c>
      <c r="O66" s="34"/>
      <c r="P66" s="10">
        <f t="shared" si="7"/>
        <v>1</v>
      </c>
    </row>
    <row r="67" spans="1:16" ht="27">
      <c r="A67" s="15">
        <v>63</v>
      </c>
      <c r="B67" s="16" t="s">
        <v>25</v>
      </c>
      <c r="C67" s="17" t="s">
        <v>136</v>
      </c>
      <c r="D67" s="17" t="s">
        <v>44</v>
      </c>
      <c r="E67" s="18"/>
      <c r="F67" s="18">
        <v>3830</v>
      </c>
      <c r="G67" s="18">
        <v>3830</v>
      </c>
      <c r="H67" s="18">
        <v>3830</v>
      </c>
      <c r="I67" s="31">
        <v>20</v>
      </c>
      <c r="J67" s="44">
        <v>40</v>
      </c>
      <c r="K67" s="46"/>
      <c r="L67" s="32">
        <v>24</v>
      </c>
      <c r="M67" s="33">
        <v>10</v>
      </c>
      <c r="N67" s="32">
        <f t="shared" si="10"/>
        <v>94</v>
      </c>
      <c r="O67" s="34"/>
      <c r="P67" s="10">
        <f t="shared" si="7"/>
        <v>1</v>
      </c>
    </row>
    <row r="68" spans="1:16" ht="27">
      <c r="A68" s="15">
        <v>64</v>
      </c>
      <c r="B68" s="16" t="s">
        <v>25</v>
      </c>
      <c r="C68" s="17" t="s">
        <v>137</v>
      </c>
      <c r="D68" s="17" t="s">
        <v>131</v>
      </c>
      <c r="E68" s="18"/>
      <c r="F68" s="18">
        <v>3600</v>
      </c>
      <c r="G68" s="18">
        <v>3600</v>
      </c>
      <c r="H68" s="18">
        <v>3600</v>
      </c>
      <c r="I68" s="31">
        <v>20</v>
      </c>
      <c r="J68" s="44">
        <v>36.5</v>
      </c>
      <c r="K68" s="46"/>
      <c r="L68" s="32">
        <v>24</v>
      </c>
      <c r="M68" s="33">
        <v>10</v>
      </c>
      <c r="N68" s="32">
        <f t="shared" si="10"/>
        <v>90.5</v>
      </c>
      <c r="O68" s="34" t="s">
        <v>138</v>
      </c>
      <c r="P68" s="10">
        <f t="shared" si="7"/>
        <v>1</v>
      </c>
    </row>
    <row r="69" spans="1:16">
      <c r="N69">
        <f>SUM(N5:N68)</f>
        <v>5866.5841931032001</v>
      </c>
    </row>
  </sheetData>
  <mergeCells count="61">
    <mergeCell ref="A1:O1"/>
    <mergeCell ref="A2:B2"/>
    <mergeCell ref="E2:F2"/>
    <mergeCell ref="E3:G3"/>
    <mergeCell ref="I3:N3"/>
    <mergeCell ref="A3:A4"/>
    <mergeCell ref="B3:B4"/>
    <mergeCell ref="C3:C4"/>
    <mergeCell ref="D3:D4"/>
    <mergeCell ref="H3:H4"/>
    <mergeCell ref="O3:O4"/>
    <mergeCell ref="J5:K5"/>
    <mergeCell ref="J6:K6"/>
    <mergeCell ref="J7:K7"/>
    <mergeCell ref="J8:K8"/>
    <mergeCell ref="J9:K9"/>
    <mergeCell ref="J10:K10"/>
    <mergeCell ref="J11:K11"/>
    <mergeCell ref="J12:K12"/>
    <mergeCell ref="J13:K13"/>
    <mergeCell ref="J14:K14"/>
    <mergeCell ref="J15:K15"/>
    <mergeCell ref="J16:K16"/>
    <mergeCell ref="J17:K17"/>
    <mergeCell ref="J18:K18"/>
    <mergeCell ref="J19:K19"/>
    <mergeCell ref="J21:K21"/>
    <mergeCell ref="J22:K22"/>
    <mergeCell ref="J24:K24"/>
    <mergeCell ref="J27:K27"/>
    <mergeCell ref="J29:K29"/>
    <mergeCell ref="J30:K30"/>
    <mergeCell ref="J31:K31"/>
    <mergeCell ref="J37:K37"/>
    <mergeCell ref="J39:K39"/>
    <mergeCell ref="J40:K40"/>
    <mergeCell ref="J41:K41"/>
    <mergeCell ref="J42:K42"/>
    <mergeCell ref="J44:K44"/>
    <mergeCell ref="J45:K45"/>
    <mergeCell ref="J46:K46"/>
    <mergeCell ref="J48:K48"/>
    <mergeCell ref="J49:K49"/>
    <mergeCell ref="J50:K50"/>
    <mergeCell ref="J51:K51"/>
    <mergeCell ref="J52:K52"/>
    <mergeCell ref="J55:K55"/>
    <mergeCell ref="J56:K56"/>
    <mergeCell ref="J57:K57"/>
    <mergeCell ref="J58:K58"/>
    <mergeCell ref="L58:M58"/>
    <mergeCell ref="J59:K59"/>
    <mergeCell ref="J60:K60"/>
    <mergeCell ref="J61:K61"/>
    <mergeCell ref="J62:K62"/>
    <mergeCell ref="J63:K63"/>
    <mergeCell ref="J64:K64"/>
    <mergeCell ref="J65:K65"/>
    <mergeCell ref="J66:K66"/>
    <mergeCell ref="J67:K67"/>
    <mergeCell ref="J68:K68"/>
  </mergeCells>
  <phoneticPr fontId="8" type="noConversion"/>
  <printOptions horizontalCentered="1"/>
  <pageMargins left="0.75138888888888899" right="0.75138888888888899" top="0.59027777777777801" bottom="0.59027777777777801" header="0.5" footer="0.5"/>
  <pageSetup paperSize="9" scale="57" orientation="landscape" r:id="rId1"/>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整体</vt:lpstr>
      <vt:lpstr>项目</vt:lpstr>
      <vt:lpstr>项目自评汇总表</vt:lpstr>
      <vt:lpstr>项目自评汇总表!Print_Area</vt:lpstr>
      <vt:lpstr>项目自评汇总表!Print_Titles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杨文锋</dc:creator>
  <cp:lastModifiedBy>admin</cp:lastModifiedBy>
  <dcterms:created xsi:type="dcterms:W3CDTF">2025-04-19T03:33:00Z</dcterms:created>
  <dcterms:modified xsi:type="dcterms:W3CDTF">2025-07-17T10:41:24Z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8B4B2BD339C44AED829E0F33B347A588_11</vt:lpwstr>
  </property>
  <property fmtid="{D5CDD505-2E9C-101B-9397-08002B2CF9AE}" pid="3" name="KSOProductBuildVer">
    <vt:lpwstr>2052-12.1.0.20784</vt:lpwstr>
  </property>
</Properties>
</file>