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activeTab="1"/>
  </bookViews>
  <sheets>
    <sheet name="整体汇总表" sheetId="5" r:id="rId1"/>
    <sheet name="项目自评汇总" sheetId="2" r:id="rId2"/>
    <sheet name="项目自评汇总表" sheetId="1" state="hidden" r:id="rId3"/>
  </sheets>
  <definedNames>
    <definedName name="_xlnm._FilterDatabase" localSheetId="1" hidden="1">项目自评汇总!$A$4:$O$65</definedName>
    <definedName name="_xlnm._FilterDatabase" localSheetId="2" hidden="1">项目自评汇总表!$A$4:$T$71</definedName>
    <definedName name="_xlnm.Print_Area" localSheetId="2">项目自评汇总表!$A$1:$O$75</definedName>
    <definedName name="_xlnm.Print_Titles" localSheetId="2">项目自评汇总表!$3:$4</definedName>
    <definedName name="_xlnm.Print_Area" localSheetId="1">项目自评汇总!$A$1:$O$65</definedName>
    <definedName name="_xlnm.Print_Titles" localSheetId="1">项目自评汇总!$3:$4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<sst xmlns="http://schemas.openxmlformats.org/spreadsheetml/2006/main" count="516" uniqueCount="138">
  <si>
    <t>2024年度武汉市东西湖区人民政府东山街道办事处整体自评汇总表</t>
  </si>
  <si>
    <t>填表人：</t>
  </si>
  <si>
    <t>于晓慧</t>
  </si>
  <si>
    <t>联系电话：</t>
  </si>
  <si>
    <t>单位：万元</t>
  </si>
  <si>
    <t>序号</t>
  </si>
  <si>
    <t>单位代码</t>
  </si>
  <si>
    <t>预算部门</t>
  </si>
  <si>
    <t>项目名称</t>
  </si>
  <si>
    <t>实施科室（单位）</t>
  </si>
  <si>
    <t>全年预算数</t>
  </si>
  <si>
    <t>全年
执行数</t>
  </si>
  <si>
    <t>执行率</t>
  </si>
  <si>
    <t>部门整体自评得分</t>
  </si>
  <si>
    <t>指标偏差大或未完成原因分析（简要概述）</t>
  </si>
  <si>
    <t>年初
预算数</t>
  </si>
  <si>
    <t>年中追加数/调减数</t>
  </si>
  <si>
    <t>小计</t>
  </si>
  <si>
    <t>预算执行
（20分）</t>
  </si>
  <si>
    <t>成本指标
（20分）</t>
  </si>
  <si>
    <t>产出指标
（20分）</t>
  </si>
  <si>
    <t>效益指标
（30分）</t>
  </si>
  <si>
    <t>满意度
指标
（10分）</t>
  </si>
  <si>
    <t>合计</t>
  </si>
  <si>
    <t>063001</t>
  </si>
  <si>
    <t>武汉市东西湖区人民政府东山街道办事处</t>
  </si>
  <si>
    <t>部门整体</t>
  </si>
  <si>
    <t xml:space="preserve">部分项目年初预算不够准确，指标设置不够合理。
   </t>
  </si>
  <si>
    <t>2024年度武汉市东西湖区人民政府东山街道办事处部门项目绩效自评情况汇总表</t>
  </si>
  <si>
    <t>项目自评得分</t>
  </si>
  <si>
    <t>成本指标（20分）</t>
  </si>
  <si>
    <t>产出指标（20分）</t>
  </si>
  <si>
    <t>满意度指标
（10分）</t>
  </si>
  <si>
    <t>农场及所属公司运行经费</t>
  </si>
  <si>
    <t>农场及公司</t>
  </si>
  <si>
    <t>拆迁过渡费及退地生活费</t>
  </si>
  <si>
    <t>拆迁退地办公室</t>
  </si>
  <si>
    <t xml:space="preserve">年初人员测算不够准确，申报表未按照各社区分列生活费发放户数，不便于自评评价比较差异。 </t>
  </si>
  <si>
    <t>企业发展金</t>
  </si>
  <si>
    <t>区域发展办</t>
  </si>
  <si>
    <t>完成公共财政总收入此项数据为2024年1-6月份完成数，7-12月份数据上级部门未提供。</t>
  </si>
  <si>
    <t>鑫三江市级都市田园综合体第一年度区级奖补资金</t>
  </si>
  <si>
    <t>经济成本指标“建设投资额”“6000万”设置不够合理，未明确是当年完成建设投资额还是完成总投资额。</t>
  </si>
  <si>
    <t>社区运行经费</t>
  </si>
  <si>
    <t>各社区</t>
  </si>
  <si>
    <t>年初人员测算不够准确，漏算协管员和其他聘用人员。</t>
  </si>
  <si>
    <t>东山街灯塔大队美丽乡村项目</t>
  </si>
  <si>
    <t xml:space="preserve"> 质量指标“控制总成本金额”“项目总投资控制在预算批复内”，实际为成本指标中经济成本指标。</t>
  </si>
  <si>
    <t>农垦职工养老保险</t>
  </si>
  <si>
    <t>人力资源公司</t>
  </si>
  <si>
    <t>未考虑退休人员的参保人数变动；部分人员长期欠缴，暂停了参保以及2024年农场机构改革人员变动，参保人数较预算设置指标值低</t>
  </si>
  <si>
    <t>环卫经费</t>
  </si>
  <si>
    <t>环卫公司</t>
  </si>
  <si>
    <t>垃圾收运车清运面积范围大，环卫车辆不足，影响了清运效率。</t>
  </si>
  <si>
    <t>农业生产救灾资金</t>
  </si>
  <si>
    <t>区域发展办（乡村振兴）农业支出经费</t>
  </si>
  <si>
    <t>区域发展办（农业）</t>
  </si>
  <si>
    <t>综合执法中心工作经费</t>
  </si>
  <si>
    <t>执法中心</t>
  </si>
  <si>
    <t>东山街陈家冲增减挂钩搬迁拆旧工程款</t>
  </si>
  <si>
    <t>省级农业生产救灾资金</t>
  </si>
  <si>
    <t>园林绿化养护经费</t>
  </si>
  <si>
    <t>东山瑞丰农市政园林公司</t>
  </si>
  <si>
    <t>东山物业经费</t>
  </si>
  <si>
    <t>物业公司</t>
  </si>
  <si>
    <t>2024年耕地地力保护补贴资金</t>
  </si>
  <si>
    <t>2023年社区工作经费</t>
  </si>
  <si>
    <t>资金拔下来比较晚，控制了资金使用用途</t>
  </si>
  <si>
    <t>红杏公司土地合同纠纷案件补偿款</t>
  </si>
  <si>
    <t>园林绿化养护及零星绿化改造工程</t>
  </si>
  <si>
    <t>东西湖区东山街本年度沟渠管护资金发放</t>
  </si>
  <si>
    <t>2022-2024年区五小水利及基础设施建设项目</t>
  </si>
  <si>
    <t>还建房商铺补缴土地出让金及相关费用</t>
  </si>
  <si>
    <t>公共管理办运行经费</t>
  </si>
  <si>
    <t>公共管理办</t>
  </si>
  <si>
    <t>部分项目审批流程繁琐，项目资金匹配较困难，导致项目无法及时开工或推进。</t>
  </si>
  <si>
    <t>水利工程建设</t>
  </si>
  <si>
    <t>公共服务办运行经费</t>
  </si>
  <si>
    <t>公共服务办</t>
  </si>
  <si>
    <t>困难群众慰问资金不足，街道匹配部分取消；省巡查督促组查出取消失独人员慰问金；晴川暖流和群众性文体活动因经费问题未开展活动。</t>
  </si>
  <si>
    <t>2023年上半年“四上”企业统计人员补贴</t>
  </si>
  <si>
    <t>转业志愿兵人员经费</t>
  </si>
  <si>
    <t>前期街道预算资金有垫付</t>
  </si>
  <si>
    <t>生态补偿资金专项用于水稻种植补贴资金</t>
  </si>
  <si>
    <t>党政办经费</t>
  </si>
  <si>
    <t>党政办</t>
  </si>
  <si>
    <t>在制定党政办经费预算时，存在对实际工作需求的预估不准确，导致预算金额过高。</t>
  </si>
  <si>
    <t>综治信访维稳经费</t>
  </si>
  <si>
    <t>平安建设办</t>
  </si>
  <si>
    <t>公共服务办纳凉取暖经费</t>
  </si>
  <si>
    <t>资金拔下来较晚，致使社区未及时报帐</t>
  </si>
  <si>
    <t>107国道环境整治</t>
  </si>
  <si>
    <t>由于政策原因，107国道东山段沿线周边纳入拆迁范围，不宜投入过多资金</t>
  </si>
  <si>
    <t>党群中心经费</t>
  </si>
  <si>
    <t>党群服务中心</t>
  </si>
  <si>
    <t>安全生产工作经费</t>
  </si>
  <si>
    <t>审计经费</t>
  </si>
  <si>
    <t>审计科</t>
  </si>
  <si>
    <t>社区基层党组织活动经费</t>
  </si>
  <si>
    <t>东山街农村公路日常养护</t>
  </si>
  <si>
    <t>党建办经费</t>
  </si>
  <si>
    <t>党建办</t>
  </si>
  <si>
    <t>区域发展办（招商）经费</t>
  </si>
  <si>
    <t>三支一扶财政补助资金</t>
  </si>
  <si>
    <t>2022年城乡社区养老服务设施运营补贴</t>
  </si>
  <si>
    <t>当初资金未拔到街道，不能使用，后来控制了资金使用用途</t>
  </si>
  <si>
    <t>2023年林业工作经费-森林生态效益补偿</t>
  </si>
  <si>
    <t>公共服务办2024年春节慰问</t>
  </si>
  <si>
    <t>网格中心经费</t>
  </si>
  <si>
    <t>网格中心</t>
  </si>
  <si>
    <t>实际工作需求与预算目标有差距</t>
  </si>
  <si>
    <t>退役军人服务保障专项工作经费</t>
  </si>
  <si>
    <t>部分尾款未付</t>
  </si>
  <si>
    <t>省级平安建设奖励性转移资金</t>
  </si>
  <si>
    <t>2023年第一季度精神障碍以奖代补经费</t>
  </si>
  <si>
    <t>公共服务办帮扶特殊家庭经费</t>
  </si>
  <si>
    <t>2023年人口变动抽样补贴</t>
  </si>
  <si>
    <t>2023年教育经费</t>
  </si>
  <si>
    <t>2023年东西湖区农村纯女户家庭女孩及低保计生家庭子女高中货币补贴</t>
  </si>
  <si>
    <t>人大代表补选工作</t>
  </si>
  <si>
    <t>预算资金金额过大</t>
  </si>
  <si>
    <t>2023年独生子女费</t>
  </si>
  <si>
    <t>2023年市级林业发展专项资金-森林生态效益补偿</t>
  </si>
  <si>
    <t>东山街2023年自然灾害信息员通讯补贴</t>
  </si>
  <si>
    <t>2024年中央农业防灾减灾和水利救灾资金</t>
  </si>
  <si>
    <t>农产品质量检测</t>
  </si>
  <si>
    <t>移民补助</t>
  </si>
  <si>
    <t>2023年度主题团日活动和团员教育经费</t>
  </si>
  <si>
    <t>民政困难群众慰问费</t>
  </si>
  <si>
    <t>年初目标值设置不够准确与预算资金不匹配</t>
  </si>
  <si>
    <t>年初预算</t>
  </si>
  <si>
    <t>2023年社区惠民资金</t>
  </si>
  <si>
    <t>有佐证资料可以改</t>
  </si>
  <si>
    <t>公共服务办文化馆免费开放中央补助资金</t>
  </si>
  <si>
    <t>健康东西湖及爱国卫生经费</t>
  </si>
  <si>
    <t>东西湖区2022年度补贴外来入侵物种防治工作经费</t>
  </si>
  <si>
    <t>2023年国有企业退休人员社会化管理补助资金</t>
  </si>
  <si>
    <t>已回未付往来款</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</si>
</sst>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_ "/>
  </numFmts>
  <fonts count="27">
    <font>
      <sz val="11"/>
      <color theme="1"/>
      <name val="宋体"/>
      <charset val="134"/>
      <scheme val="minor"/>
    </font>
    <font>
      <sz val="12"/>
      <color theme="1"/>
      <name val="宋体"/>
      <charset val="134"/>
    </font>
    <font>
      <sz val="11"/>
      <color theme="1"/>
      <name val="黑体"/>
      <charset val="134"/>
    </font>
    <font>
      <sz val="22"/>
      <color theme="1"/>
      <name val="方正小标宋简体"/>
      <charset val="134"/>
    </font>
    <font>
      <sz val="22"/>
      <color theme="1"/>
      <name val="宋体"/>
      <charset val="134"/>
      <scheme val="minor"/>
    </font>
    <font>
      <sz val="11"/>
      <name val="宋体"/>
      <charset val="134"/>
      <scheme val="minor"/>
    </font>
    <font>
      <b/>
      <sz val="20"/>
      <color theme="1"/>
      <name val="宋体"/>
      <charset val="134"/>
      <scheme val="minor"/>
    </font>
    <font>
      <sz val="8"/>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style="thin">
        <color auto="1"/>
      </top>
      <bottom style="thin">
        <color auto="1"/>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7"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8" applyNumberFormat="0" applyFill="0" applyAlignment="0" applyProtection="0">
      <alignment vertical="center"/>
    </xf>
    <xf numFmtId="0" fontId="14" fillId="0" borderId="8" applyNumberFormat="0" applyFill="0" applyAlignment="0" applyProtection="0">
      <alignment vertical="center"/>
    </xf>
    <xf numFmtId="0" fontId="15" fillId="0" borderId="9" applyNumberFormat="0" applyFill="0" applyAlignment="0" applyProtection="0">
      <alignment vertical="center"/>
    </xf>
    <xf numFmtId="0" fontId="15" fillId="0" borderId="0" applyNumberFormat="0" applyFill="0" applyBorder="0" applyAlignment="0" applyProtection="0">
      <alignment vertical="center"/>
    </xf>
    <xf numFmtId="0" fontId="16" fillId="4" borderId="10" applyNumberFormat="0" applyAlignment="0" applyProtection="0">
      <alignment vertical="center"/>
    </xf>
    <xf numFmtId="0" fontId="17" fillId="5" borderId="11" applyNumberFormat="0" applyAlignment="0" applyProtection="0">
      <alignment vertical="center"/>
    </xf>
    <xf numFmtId="0" fontId="18" fillId="5" borderId="10" applyNumberFormat="0" applyAlignment="0" applyProtection="0">
      <alignment vertical="center"/>
    </xf>
    <xf numFmtId="0" fontId="19" fillId="6" borderId="12" applyNumberFormat="0" applyAlignment="0" applyProtection="0">
      <alignment vertical="center"/>
    </xf>
    <xf numFmtId="0" fontId="20" fillId="0" borderId="13" applyNumberFormat="0" applyFill="0" applyAlignment="0" applyProtection="0">
      <alignment vertical="center"/>
    </xf>
    <xf numFmtId="0" fontId="21" fillId="0" borderId="14"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cellStyleXfs>
  <cellXfs count="72">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0" fillId="0" borderId="0" xfId="0" applyFill="1">
      <alignment vertical="center"/>
    </xf>
    <xf numFmtId="0" fontId="0" fillId="0" borderId="0" xfId="0" applyAlignment="1">
      <alignment horizontal="center" vertical="center"/>
    </xf>
    <xf numFmtId="0" fontId="0" fillId="0" borderId="0" xfId="0" applyAlignment="1">
      <alignment horizontal="center" vertical="center" wrapText="1"/>
    </xf>
    <xf numFmtId="43" fontId="0" fillId="0" borderId="0" xfId="0" applyNumberFormat="1">
      <alignment vertical="center"/>
    </xf>
    <xf numFmtId="176" fontId="0" fillId="0" borderId="0" xfId="0" applyNumberFormat="1" applyAlignment="1">
      <alignment horizontal="center" vertical="center"/>
    </xf>
    <xf numFmtId="43" fontId="0" fillId="0" borderId="0" xfId="0" applyNumberFormat="1" applyAlignment="1">
      <alignment horizontal="center" vertical="center"/>
    </xf>
    <xf numFmtId="177" fontId="0" fillId="0" borderId="0" xfId="0" applyNumberFormat="1" applyAlignment="1">
      <alignment horizontal="center" vertical="center"/>
    </xf>
    <xf numFmtId="10" fontId="0" fillId="0" borderId="0" xfId="0" applyNumberFormat="1">
      <alignment vertical="center"/>
    </xf>
    <xf numFmtId="0" fontId="3" fillId="0" borderId="0" xfId="0" applyFont="1" applyFill="1" applyBorder="1" applyAlignment="1">
      <alignment horizontal="center" vertical="center" wrapText="1"/>
    </xf>
    <xf numFmtId="0" fontId="4" fillId="0" borderId="0" xfId="0" applyFont="1" applyFill="1" applyBorder="1" applyAlignment="1">
      <alignment horizontal="center" vertical="center" wrapText="1"/>
    </xf>
    <xf numFmtId="43" fontId="4" fillId="0" borderId="0" xfId="0" applyNumberFormat="1" applyFont="1" applyFill="1" applyBorder="1" applyAlignment="1">
      <alignment horizontal="center" vertical="center" wrapText="1"/>
    </xf>
    <xf numFmtId="0" fontId="1" fillId="0" borderId="0" xfId="0" applyFont="1" applyFill="1" applyAlignment="1">
      <alignment horizontal="center" vertical="center" wrapText="1"/>
    </xf>
    <xf numFmtId="43" fontId="1" fillId="0" borderId="0" xfId="0" applyNumberFormat="1" applyFont="1" applyFill="1" applyAlignment="1">
      <alignment horizontal="center" vertical="center" wrapText="1"/>
    </xf>
    <xf numFmtId="0" fontId="2" fillId="0" borderId="1" xfId="0" applyFont="1" applyFill="1" applyBorder="1" applyAlignment="1">
      <alignment horizontal="center" vertical="center" wrapText="1"/>
    </xf>
    <xf numFmtId="43" fontId="2" fillId="0" borderId="1" xfId="0" applyNumberFormat="1" applyFont="1" applyFill="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vertical="center" wrapText="1"/>
    </xf>
    <xf numFmtId="0" fontId="0" fillId="0" borderId="1" xfId="0" applyBorder="1" applyAlignment="1">
      <alignment horizontal="center" vertical="center" wrapText="1"/>
    </xf>
    <xf numFmtId="43" fontId="5" fillId="0" borderId="1" xfId="0" applyNumberFormat="1" applyFont="1" applyBorder="1">
      <alignment vertical="center"/>
    </xf>
    <xf numFmtId="0" fontId="0" fillId="2" borderId="1" xfId="0" applyFill="1" applyBorder="1" applyAlignment="1">
      <alignment horizontal="center" vertical="center"/>
    </xf>
    <xf numFmtId="0" fontId="0" fillId="0" borderId="1" xfId="0" applyFill="1" applyBorder="1" applyAlignment="1">
      <alignment horizontal="center" vertical="center" wrapText="1"/>
    </xf>
    <xf numFmtId="43" fontId="0" fillId="0" borderId="1" xfId="0" applyNumberFormat="1" applyFill="1" applyBorder="1">
      <alignment vertical="center"/>
    </xf>
    <xf numFmtId="0" fontId="0" fillId="0" borderId="1" xfId="0" applyFill="1" applyBorder="1" applyAlignment="1">
      <alignment horizontal="center" vertical="center"/>
    </xf>
    <xf numFmtId="0" fontId="0" fillId="0" borderId="1" xfId="0" applyFill="1" applyBorder="1" applyAlignment="1">
      <alignment vertical="center" wrapText="1"/>
    </xf>
    <xf numFmtId="43" fontId="0" fillId="0" borderId="1" xfId="0" applyNumberFormat="1" applyBorder="1">
      <alignment vertical="center"/>
    </xf>
    <xf numFmtId="0" fontId="5" fillId="2" borderId="1" xfId="0" applyFont="1" applyFill="1" applyBorder="1" applyAlignment="1">
      <alignment horizontal="center" vertical="center"/>
    </xf>
    <xf numFmtId="176" fontId="4" fillId="0" borderId="0" xfId="0" applyNumberFormat="1" applyFont="1" applyFill="1" applyBorder="1" applyAlignment="1">
      <alignment horizontal="center" vertical="center" wrapText="1"/>
    </xf>
    <xf numFmtId="177" fontId="4" fillId="0" borderId="0" xfId="0" applyNumberFormat="1" applyFont="1" applyFill="1" applyBorder="1" applyAlignment="1">
      <alignment horizontal="center" vertical="center" wrapText="1"/>
    </xf>
    <xf numFmtId="176" fontId="1" fillId="0" borderId="0" xfId="0" applyNumberFormat="1" applyFont="1" applyFill="1" applyAlignment="1">
      <alignment horizontal="center" vertical="center" wrapText="1"/>
    </xf>
    <xf numFmtId="177" fontId="1" fillId="0" borderId="0" xfId="0" applyNumberFormat="1" applyFont="1" applyFill="1" applyAlignment="1">
      <alignment horizontal="center" vertical="center" wrapText="1"/>
    </xf>
    <xf numFmtId="10" fontId="1" fillId="0" borderId="0" xfId="0" applyNumberFormat="1" applyFont="1">
      <alignment vertical="center"/>
    </xf>
    <xf numFmtId="176" fontId="2" fillId="0" borderId="1" xfId="0" applyNumberFormat="1" applyFont="1" applyFill="1" applyBorder="1" applyAlignment="1">
      <alignment horizontal="center" vertical="center" wrapText="1"/>
    </xf>
    <xf numFmtId="177" fontId="2" fillId="0" borderId="1" xfId="0" applyNumberFormat="1" applyFont="1" applyFill="1" applyBorder="1" applyAlignment="1">
      <alignment horizontal="center" vertical="center" wrapText="1"/>
    </xf>
    <xf numFmtId="10" fontId="2" fillId="0" borderId="0" xfId="0" applyNumberFormat="1" applyFont="1" applyAlignment="1">
      <alignment horizontal="center" vertical="center"/>
    </xf>
    <xf numFmtId="176" fontId="0" fillId="0" borderId="1" xfId="0" applyNumberFormat="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43" fontId="0" fillId="0" borderId="1" xfId="0" applyNumberFormat="1" applyBorder="1" applyAlignment="1">
      <alignment horizontal="center" vertical="center"/>
    </xf>
    <xf numFmtId="177" fontId="0" fillId="0" borderId="1" xfId="0" applyNumberFormat="1" applyBorder="1" applyAlignment="1">
      <alignment horizontal="center" vertical="center"/>
    </xf>
    <xf numFmtId="0" fontId="0" fillId="0" borderId="1" xfId="0" applyBorder="1">
      <alignment vertical="center"/>
    </xf>
    <xf numFmtId="0" fontId="0" fillId="0" borderId="1" xfId="0" applyBorder="1" applyAlignment="1">
      <alignment vertical="center"/>
    </xf>
    <xf numFmtId="43" fontId="0" fillId="0" borderId="1" xfId="0" applyNumberFormat="1" applyFill="1" applyBorder="1" applyAlignment="1">
      <alignment horizontal="center" vertical="center"/>
    </xf>
    <xf numFmtId="10" fontId="0" fillId="0" borderId="0" xfId="0" applyNumberFormat="1" applyFill="1">
      <alignment vertical="center"/>
    </xf>
    <xf numFmtId="0" fontId="0" fillId="0" borderId="1" xfId="0" applyFill="1" applyBorder="1" applyAlignment="1">
      <alignment vertical="center"/>
    </xf>
    <xf numFmtId="0" fontId="0" fillId="0" borderId="1" xfId="0" applyFill="1" applyBorder="1">
      <alignment vertical="center"/>
    </xf>
    <xf numFmtId="0" fontId="0" fillId="0" borderId="0" xfId="0" applyAlignment="1">
      <alignment vertical="center" wrapText="1"/>
    </xf>
    <xf numFmtId="177" fontId="0" fillId="0" borderId="3" xfId="0" applyNumberFormat="1" applyBorder="1" applyAlignment="1">
      <alignment horizontal="center" vertical="center"/>
    </xf>
    <xf numFmtId="0" fontId="1" fillId="0" borderId="0" xfId="0" applyFont="1" applyFill="1">
      <alignment vertical="center"/>
    </xf>
    <xf numFmtId="0" fontId="2" fillId="0" borderId="0" xfId="0" applyFont="1" applyFill="1" applyAlignment="1">
      <alignment horizontal="center" vertical="center"/>
    </xf>
    <xf numFmtId="0" fontId="1" fillId="0" borderId="0" xfId="0" applyFont="1" applyFill="1" applyAlignment="1">
      <alignment horizontal="left" vertical="center" wrapText="1"/>
    </xf>
    <xf numFmtId="43" fontId="5" fillId="0" borderId="1" xfId="0" applyNumberFormat="1" applyFont="1" applyFill="1" applyBorder="1">
      <alignment vertical="center"/>
    </xf>
    <xf numFmtId="0" fontId="5" fillId="0" borderId="1" xfId="0" applyFont="1" applyFill="1" applyBorder="1" applyAlignment="1">
      <alignment horizontal="center" vertical="center"/>
    </xf>
    <xf numFmtId="176" fontId="0" fillId="0" borderId="1" xfId="0" applyNumberFormat="1" applyFill="1" applyBorder="1" applyAlignment="1">
      <alignment horizontal="center" vertical="center"/>
    </xf>
    <xf numFmtId="0" fontId="0" fillId="0" borderId="2" xfId="0" applyFill="1" applyBorder="1" applyAlignment="1">
      <alignment horizontal="center" vertical="center"/>
    </xf>
    <xf numFmtId="0" fontId="0" fillId="0" borderId="3" xfId="0" applyFill="1" applyBorder="1" applyAlignment="1">
      <alignment horizontal="center" vertical="center"/>
    </xf>
    <xf numFmtId="177" fontId="0" fillId="0" borderId="1" xfId="0" applyNumberFormat="1" applyFill="1" applyBorder="1" applyAlignment="1">
      <alignment horizontal="center" vertical="center"/>
    </xf>
    <xf numFmtId="0" fontId="0" fillId="0" borderId="0" xfId="0" applyFill="1" applyAlignment="1">
      <alignment vertical="center" wrapText="1"/>
    </xf>
    <xf numFmtId="0" fontId="0" fillId="0" borderId="0" xfId="0" applyFill="1" applyAlignment="1">
      <alignment horizontal="center" vertical="center" wrapText="1"/>
    </xf>
    <xf numFmtId="0" fontId="0" fillId="0" borderId="0" xfId="0" applyFill="1" applyAlignment="1">
      <alignment horizontal="center" vertical="center"/>
    </xf>
    <xf numFmtId="0" fontId="6" fillId="0" borderId="0" xfId="0" applyFont="1" applyFill="1" applyAlignment="1">
      <alignment horizontal="center" vertical="center"/>
    </xf>
    <xf numFmtId="0" fontId="0" fillId="0" borderId="4" xfId="0" applyFill="1" applyBorder="1" applyAlignment="1">
      <alignment horizontal="center" vertical="center" wrapText="1"/>
    </xf>
    <xf numFmtId="0" fontId="0" fillId="0" borderId="2" xfId="0" applyFill="1" applyBorder="1" applyAlignment="1">
      <alignment horizontal="center" vertical="center" wrapText="1"/>
    </xf>
    <xf numFmtId="0" fontId="0" fillId="0" borderId="5" xfId="0" applyFill="1" applyBorder="1" applyAlignment="1">
      <alignment horizontal="center" vertical="center" wrapText="1"/>
    </xf>
    <xf numFmtId="0" fontId="0" fillId="0" borderId="3" xfId="0" applyFill="1" applyBorder="1" applyAlignment="1">
      <alignment horizontal="center" vertical="center" wrapText="1"/>
    </xf>
    <xf numFmtId="0" fontId="0" fillId="0" borderId="6" xfId="0" applyFill="1" applyBorder="1" applyAlignment="1">
      <alignment horizontal="center" vertical="center"/>
    </xf>
    <xf numFmtId="49" fontId="5" fillId="0" borderId="1" xfId="0" applyNumberFormat="1" applyFont="1" applyFill="1" applyBorder="1" applyAlignment="1">
      <alignment horizontal="center" vertical="center"/>
    </xf>
    <xf numFmtId="0" fontId="0" fillId="0" borderId="6" xfId="0" applyFill="1" applyBorder="1" applyAlignment="1">
      <alignment horizontal="center" vertical="center" wrapText="1"/>
    </xf>
    <xf numFmtId="10" fontId="0" fillId="0" borderId="1" xfId="0" applyNumberFormat="1" applyFill="1" applyBorder="1" applyAlignment="1">
      <alignment horizontal="center" vertical="center"/>
    </xf>
    <xf numFmtId="0" fontId="7" fillId="0" borderId="1" xfId="0"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colors>
    <mruColors>
      <color rgb="00FF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Q16"/>
  <sheetViews>
    <sheetView workbookViewId="0">
      <selection activeCell="H4" sqref="H4"/>
    </sheetView>
  </sheetViews>
  <sheetFormatPr defaultColWidth="9.025" defaultRowHeight="13.5"/>
  <cols>
    <col min="1" max="4" width="9.025" style="3"/>
    <col min="5" max="5" width="15.4583333333333" style="3" customWidth="1"/>
    <col min="6" max="9" width="12.8" style="3" customWidth="1"/>
    <col min="10" max="10" width="8.525" style="3" customWidth="1"/>
    <col min="11" max="16384" width="9.025" style="3"/>
  </cols>
  <sheetData>
    <row r="1" ht="39.75" customHeight="1" spans="1:17">
      <c r="A1" s="62" t="s">
        <v>0</v>
      </c>
      <c r="B1" s="62"/>
      <c r="C1" s="62"/>
      <c r="D1" s="62"/>
      <c r="E1" s="62"/>
      <c r="F1" s="62"/>
      <c r="G1" s="62"/>
      <c r="H1" s="62"/>
      <c r="I1" s="62"/>
      <c r="J1" s="62"/>
      <c r="K1" s="62"/>
      <c r="L1" s="62"/>
      <c r="M1" s="62"/>
      <c r="N1" s="62"/>
      <c r="O1" s="62"/>
      <c r="P1" s="62"/>
      <c r="Q1" s="62"/>
    </row>
    <row r="2" spans="1:17">
      <c r="A2" s="3" t="s">
        <v>1</v>
      </c>
      <c r="B2" s="3" t="s">
        <v>2</v>
      </c>
      <c r="F2" s="3" t="s">
        <v>3</v>
      </c>
      <c r="G2" s="3">
        <v>83020725</v>
      </c>
      <c r="P2" s="61" t="s">
        <v>4</v>
      </c>
      <c r="Q2" s="61"/>
    </row>
    <row r="3" s="60" customFormat="1" ht="28" customHeight="1" spans="1:17">
      <c r="A3" s="63" t="s">
        <v>5</v>
      </c>
      <c r="B3" s="63" t="s">
        <v>6</v>
      </c>
      <c r="C3" s="63" t="s">
        <v>7</v>
      </c>
      <c r="D3" s="63" t="s">
        <v>8</v>
      </c>
      <c r="E3" s="63" t="s">
        <v>9</v>
      </c>
      <c r="F3" s="64" t="s">
        <v>10</v>
      </c>
      <c r="G3" s="65"/>
      <c r="H3" s="66"/>
      <c r="I3" s="63" t="s">
        <v>11</v>
      </c>
      <c r="J3" s="63" t="s">
        <v>12</v>
      </c>
      <c r="K3" s="64" t="s">
        <v>13</v>
      </c>
      <c r="L3" s="65"/>
      <c r="M3" s="65"/>
      <c r="N3" s="65"/>
      <c r="O3" s="65"/>
      <c r="P3" s="66"/>
      <c r="Q3" s="63" t="s">
        <v>14</v>
      </c>
    </row>
    <row r="4" s="61" customFormat="1" ht="40.5" spans="1:17">
      <c r="A4" s="67"/>
      <c r="B4" s="67"/>
      <c r="C4" s="67"/>
      <c r="D4" s="67"/>
      <c r="E4" s="67"/>
      <c r="F4" s="23" t="s">
        <v>15</v>
      </c>
      <c r="G4" s="23" t="s">
        <v>16</v>
      </c>
      <c r="H4" s="25" t="s">
        <v>17</v>
      </c>
      <c r="I4" s="69"/>
      <c r="J4" s="69"/>
      <c r="K4" s="23" t="s">
        <v>18</v>
      </c>
      <c r="L4" s="23" t="s">
        <v>19</v>
      </c>
      <c r="M4" s="23" t="s">
        <v>20</v>
      </c>
      <c r="N4" s="23" t="s">
        <v>21</v>
      </c>
      <c r="O4" s="23" t="s">
        <v>22</v>
      </c>
      <c r="P4" s="25" t="s">
        <v>23</v>
      </c>
      <c r="Q4" s="69"/>
    </row>
    <row r="5" s="61" customFormat="1" ht="71" customHeight="1" spans="1:17">
      <c r="A5" s="25">
        <v>1</v>
      </c>
      <c r="B5" s="68" t="s">
        <v>24</v>
      </c>
      <c r="C5" s="23" t="s">
        <v>25</v>
      </c>
      <c r="D5" s="25" t="s">
        <v>26</v>
      </c>
      <c r="E5" s="23" t="s">
        <v>25</v>
      </c>
      <c r="F5" s="44">
        <v>20637.22</v>
      </c>
      <c r="G5" s="44">
        <f>H5-F5</f>
        <v>31458.176322</v>
      </c>
      <c r="H5" s="44">
        <v>52095.396322</v>
      </c>
      <c r="I5" s="44">
        <v>50747.046855</v>
      </c>
      <c r="J5" s="70">
        <f>I5/H5</f>
        <v>0.974117684820634</v>
      </c>
      <c r="K5" s="25">
        <v>19.48</v>
      </c>
      <c r="L5" s="56">
        <v>39.9</v>
      </c>
      <c r="M5" s="57"/>
      <c r="N5" s="25">
        <v>29.7</v>
      </c>
      <c r="O5" s="25">
        <v>10</v>
      </c>
      <c r="P5" s="25">
        <f>SUM(K5:O5)</f>
        <v>99.08</v>
      </c>
      <c r="Q5" s="71" t="s">
        <v>27</v>
      </c>
    </row>
    <row r="6" s="61" customFormat="1" spans="1:17">
      <c r="A6" s="25"/>
      <c r="B6" s="25"/>
      <c r="C6" s="25"/>
      <c r="D6" s="25"/>
      <c r="E6" s="25"/>
      <c r="F6" s="25"/>
      <c r="G6" s="25"/>
      <c r="H6" s="25"/>
      <c r="I6" s="25"/>
      <c r="J6" s="25"/>
      <c r="K6" s="25"/>
      <c r="L6" s="25"/>
      <c r="M6" s="25"/>
      <c r="N6" s="25"/>
      <c r="O6" s="25"/>
      <c r="P6" s="25"/>
      <c r="Q6" s="25"/>
    </row>
    <row r="7" s="61" customFormat="1" spans="1:17">
      <c r="A7" s="25"/>
      <c r="B7" s="25"/>
      <c r="C7" s="25"/>
      <c r="D7" s="25"/>
      <c r="E7" s="25"/>
      <c r="F7" s="25"/>
      <c r="G7" s="25"/>
      <c r="H7" s="25"/>
      <c r="I7" s="25"/>
      <c r="J7" s="25"/>
      <c r="K7" s="25"/>
      <c r="L7" s="25"/>
      <c r="M7" s="25"/>
      <c r="N7" s="25"/>
      <c r="O7" s="25"/>
      <c r="P7" s="25"/>
      <c r="Q7" s="25"/>
    </row>
    <row r="8" s="61" customFormat="1" spans="1:17">
      <c r="A8" s="25"/>
      <c r="B8" s="25"/>
      <c r="C8" s="25"/>
      <c r="D8" s="25"/>
      <c r="E8" s="25"/>
      <c r="F8" s="25"/>
      <c r="G8" s="25"/>
      <c r="H8" s="25"/>
      <c r="I8" s="25"/>
      <c r="J8" s="25"/>
      <c r="K8" s="25"/>
      <c r="L8" s="25"/>
      <c r="M8" s="25"/>
      <c r="N8" s="25"/>
      <c r="O8" s="25"/>
      <c r="P8" s="25"/>
      <c r="Q8" s="25"/>
    </row>
    <row r="9" s="61" customFormat="1" spans="1:17">
      <c r="A9" s="25"/>
      <c r="B9" s="25"/>
      <c r="C9" s="25"/>
      <c r="D9" s="25"/>
      <c r="E9" s="25"/>
      <c r="F9" s="25"/>
      <c r="G9" s="25"/>
      <c r="H9" s="25"/>
      <c r="I9" s="25"/>
      <c r="J9" s="25"/>
      <c r="K9" s="25"/>
      <c r="L9" s="25"/>
      <c r="M9" s="25"/>
      <c r="N9" s="25"/>
      <c r="O9" s="25"/>
      <c r="P9" s="25"/>
      <c r="Q9" s="25"/>
    </row>
    <row r="10" s="61" customFormat="1" spans="1:17">
      <c r="A10" s="25"/>
      <c r="B10" s="25"/>
      <c r="C10" s="25"/>
      <c r="D10" s="25"/>
      <c r="E10" s="25"/>
      <c r="F10" s="25"/>
      <c r="G10" s="25"/>
      <c r="H10" s="25"/>
      <c r="I10" s="25"/>
      <c r="J10" s="25"/>
      <c r="K10" s="25"/>
      <c r="L10" s="25"/>
      <c r="M10" s="25"/>
      <c r="N10" s="25"/>
      <c r="O10" s="25"/>
      <c r="P10" s="25"/>
      <c r="Q10" s="25"/>
    </row>
    <row r="11" s="61" customFormat="1" spans="1:17">
      <c r="A11" s="25"/>
      <c r="B11" s="25"/>
      <c r="C11" s="25"/>
      <c r="D11" s="25"/>
      <c r="E11" s="25"/>
      <c r="F11" s="25"/>
      <c r="G11" s="25"/>
      <c r="H11" s="25"/>
      <c r="I11" s="25"/>
      <c r="J11" s="25"/>
      <c r="K11" s="25"/>
      <c r="L11" s="25"/>
      <c r="M11" s="25"/>
      <c r="N11" s="25"/>
      <c r="O11" s="25"/>
      <c r="P11" s="25"/>
      <c r="Q11" s="25"/>
    </row>
    <row r="12" s="61" customFormat="1" spans="1:17">
      <c r="A12" s="25"/>
      <c r="B12" s="25"/>
      <c r="C12" s="25"/>
      <c r="D12" s="25"/>
      <c r="E12" s="25"/>
      <c r="F12" s="25"/>
      <c r="G12" s="25"/>
      <c r="H12" s="25"/>
      <c r="I12" s="25"/>
      <c r="J12" s="25"/>
      <c r="K12" s="25"/>
      <c r="L12" s="25"/>
      <c r="M12" s="25"/>
      <c r="N12" s="25"/>
      <c r="O12" s="25"/>
      <c r="P12" s="25"/>
      <c r="Q12" s="25"/>
    </row>
    <row r="13" s="61" customFormat="1"/>
    <row r="14" s="61" customFormat="1"/>
    <row r="15" s="61" customFormat="1"/>
    <row r="16" s="61" customFormat="1"/>
  </sheetData>
  <mergeCells count="13">
    <mergeCell ref="A1:Q1"/>
    <mergeCell ref="P2:Q2"/>
    <mergeCell ref="F3:H3"/>
    <mergeCell ref="K3:P3"/>
    <mergeCell ref="L5:M5"/>
    <mergeCell ref="A3:A4"/>
    <mergeCell ref="B3:B4"/>
    <mergeCell ref="C3:C4"/>
    <mergeCell ref="D3:D4"/>
    <mergeCell ref="E3:E4"/>
    <mergeCell ref="I3:I4"/>
    <mergeCell ref="J3:J4"/>
    <mergeCell ref="Q3:Q4"/>
  </mergeCells>
  <pageMargins left="0.75" right="0.75" top="1" bottom="1" header="0.5" footer="0.5"/>
  <pageSetup paperSize="9" scale="76"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O65"/>
  <sheetViews>
    <sheetView tabSelected="1" view="pageBreakPreview" zoomScale="85" zoomScaleNormal="50" workbookViewId="0">
      <selection activeCell="R8" sqref="R8"/>
    </sheetView>
  </sheetViews>
  <sheetFormatPr defaultColWidth="9" defaultRowHeight="13.5"/>
  <cols>
    <col min="1" max="1" width="7.05833333333333" style="4" customWidth="1"/>
    <col min="2" max="2" width="22.9" customWidth="1"/>
    <col min="3" max="3" width="28.275" style="5" customWidth="1"/>
    <col min="4" max="4" width="18.3916666666667" style="5" customWidth="1"/>
    <col min="5" max="5" width="11.725" style="6" customWidth="1"/>
    <col min="6" max="6" width="16.5916666666667" style="6" customWidth="1"/>
    <col min="7" max="8" width="12.8" style="6" customWidth="1"/>
    <col min="9" max="9" width="12.8" style="7" customWidth="1"/>
    <col min="10" max="11" width="9" customWidth="1"/>
    <col min="12" max="12" width="9" style="8" customWidth="1"/>
    <col min="13" max="13" width="11.2416666666667" style="8" customWidth="1"/>
    <col min="14" max="14" width="8.525" customWidth="1"/>
    <col min="15" max="15" width="35.8333333333333" customWidth="1"/>
  </cols>
  <sheetData>
    <row r="1" s="3" customFormat="1" ht="57" customHeight="1" spans="1:15">
      <c r="A1" s="11" t="s">
        <v>28</v>
      </c>
      <c r="B1" s="11"/>
      <c r="C1" s="12"/>
      <c r="D1" s="12"/>
      <c r="E1" s="13"/>
      <c r="F1" s="13"/>
      <c r="G1" s="13"/>
      <c r="H1" s="13"/>
      <c r="I1" s="29"/>
      <c r="J1" s="12"/>
      <c r="K1" s="12"/>
      <c r="L1" s="13"/>
      <c r="M1" s="13"/>
      <c r="N1" s="12"/>
      <c r="O1" s="12"/>
    </row>
    <row r="2" s="50" customFormat="1" ht="24.95" customHeight="1" spans="1:15">
      <c r="A2" s="52" t="s">
        <v>1</v>
      </c>
      <c r="B2" s="52"/>
      <c r="C2" s="14"/>
      <c r="D2" s="14"/>
      <c r="E2" s="15" t="s">
        <v>3</v>
      </c>
      <c r="F2" s="15"/>
      <c r="G2" s="15"/>
      <c r="H2" s="15"/>
      <c r="I2" s="31"/>
      <c r="J2" s="14"/>
      <c r="K2" s="14"/>
      <c r="L2" s="15"/>
      <c r="M2" s="15"/>
      <c r="N2" s="14"/>
      <c r="O2" s="14" t="s">
        <v>4</v>
      </c>
    </row>
    <row r="3" s="51" customFormat="1" ht="18.95" customHeight="1" spans="1:15">
      <c r="A3" s="16" t="s">
        <v>5</v>
      </c>
      <c r="B3" s="16" t="s">
        <v>7</v>
      </c>
      <c r="C3" s="16" t="s">
        <v>8</v>
      </c>
      <c r="D3" s="16" t="s">
        <v>9</v>
      </c>
      <c r="E3" s="17" t="s">
        <v>10</v>
      </c>
      <c r="F3" s="17"/>
      <c r="G3" s="17"/>
      <c r="H3" s="17" t="s">
        <v>11</v>
      </c>
      <c r="I3" s="34" t="s">
        <v>29</v>
      </c>
      <c r="J3" s="16"/>
      <c r="K3" s="16"/>
      <c r="L3" s="17"/>
      <c r="M3" s="17"/>
      <c r="N3" s="16"/>
      <c r="O3" s="16" t="s">
        <v>14</v>
      </c>
    </row>
    <row r="4" s="51" customFormat="1" ht="30" customHeight="1" spans="1:15">
      <c r="A4" s="16"/>
      <c r="B4" s="16"/>
      <c r="C4" s="16"/>
      <c r="D4" s="16"/>
      <c r="E4" s="17" t="s">
        <v>15</v>
      </c>
      <c r="F4" s="17" t="s">
        <v>16</v>
      </c>
      <c r="G4" s="17" t="s">
        <v>17</v>
      </c>
      <c r="H4" s="17"/>
      <c r="I4" s="34" t="s">
        <v>18</v>
      </c>
      <c r="J4" s="16" t="s">
        <v>30</v>
      </c>
      <c r="K4" s="16" t="s">
        <v>31</v>
      </c>
      <c r="L4" s="17" t="s">
        <v>21</v>
      </c>
      <c r="M4" s="17" t="s">
        <v>32</v>
      </c>
      <c r="N4" s="16" t="s">
        <v>23</v>
      </c>
      <c r="O4" s="16"/>
    </row>
    <row r="5" s="3" customFormat="1" ht="30" customHeight="1" spans="1:15">
      <c r="A5" s="25">
        <v>1</v>
      </c>
      <c r="B5" s="26" t="s">
        <v>25</v>
      </c>
      <c r="C5" s="23" t="s">
        <v>33</v>
      </c>
      <c r="D5" s="23" t="s">
        <v>34</v>
      </c>
      <c r="E5" s="53">
        <v>3716</v>
      </c>
      <c r="F5" s="53">
        <v>0</v>
      </c>
      <c r="G5" s="53">
        <f>E5+F5</f>
        <v>3716</v>
      </c>
      <c r="H5" s="53">
        <v>3716</v>
      </c>
      <c r="I5" s="55">
        <f>H5/G5*20</f>
        <v>20</v>
      </c>
      <c r="J5" s="56">
        <v>39.35</v>
      </c>
      <c r="K5" s="57"/>
      <c r="L5" s="44">
        <v>30</v>
      </c>
      <c r="M5" s="44">
        <v>10</v>
      </c>
      <c r="N5" s="44">
        <f>I5+J5+L5+M5</f>
        <v>99.35</v>
      </c>
      <c r="O5" s="47"/>
    </row>
    <row r="6" s="3" customFormat="1" ht="40.5" spans="1:15">
      <c r="A6" s="25">
        <v>2</v>
      </c>
      <c r="B6" s="26" t="s">
        <v>25</v>
      </c>
      <c r="C6" s="23" t="s">
        <v>35</v>
      </c>
      <c r="D6" s="23" t="s">
        <v>36</v>
      </c>
      <c r="E6" s="53">
        <v>3637</v>
      </c>
      <c r="F6" s="53">
        <v>0</v>
      </c>
      <c r="G6" s="53">
        <f>E6+F6</f>
        <v>3637</v>
      </c>
      <c r="H6" s="53">
        <v>3636.738674</v>
      </c>
      <c r="I6" s="55">
        <f t="shared" ref="I6:I55" si="0">H6/G6*20</f>
        <v>19.9985629584823</v>
      </c>
      <c r="J6" s="56">
        <v>40</v>
      </c>
      <c r="K6" s="57"/>
      <c r="L6" s="44">
        <v>30</v>
      </c>
      <c r="M6" s="44">
        <v>10</v>
      </c>
      <c r="N6" s="44">
        <f t="shared" ref="N5:N7" si="1">I6+J6+L6+M6</f>
        <v>99.9985629584823</v>
      </c>
      <c r="O6" s="26" t="s">
        <v>37</v>
      </c>
    </row>
    <row r="7" s="3" customFormat="1" ht="40.5" spans="1:15">
      <c r="A7" s="25">
        <v>3</v>
      </c>
      <c r="B7" s="26" t="s">
        <v>25</v>
      </c>
      <c r="C7" s="23" t="s">
        <v>38</v>
      </c>
      <c r="D7" s="23" t="s">
        <v>39</v>
      </c>
      <c r="E7" s="53">
        <v>3000</v>
      </c>
      <c r="F7" s="53">
        <v>0</v>
      </c>
      <c r="G7" s="53">
        <f>E7+F7</f>
        <v>3000</v>
      </c>
      <c r="H7" s="53">
        <v>2055.12644</v>
      </c>
      <c r="I7" s="55">
        <f t="shared" si="0"/>
        <v>13.7008429333333</v>
      </c>
      <c r="J7" s="56">
        <v>35.55</v>
      </c>
      <c r="K7" s="57"/>
      <c r="L7" s="44">
        <v>29</v>
      </c>
      <c r="M7" s="44">
        <v>10</v>
      </c>
      <c r="N7" s="44">
        <f t="shared" si="1"/>
        <v>88.2508429333333</v>
      </c>
      <c r="O7" s="26" t="s">
        <v>40</v>
      </c>
    </row>
    <row r="8" s="3" customFormat="1" ht="40.5" spans="1:15">
      <c r="A8" s="25">
        <v>4</v>
      </c>
      <c r="B8" s="26" t="s">
        <v>25</v>
      </c>
      <c r="C8" s="23" t="s">
        <v>41</v>
      </c>
      <c r="D8" s="23" t="s">
        <v>25</v>
      </c>
      <c r="E8" s="53">
        <v>0</v>
      </c>
      <c r="F8" s="53">
        <v>2531.514</v>
      </c>
      <c r="G8" s="53">
        <f t="shared" ref="G8:G55" si="2">E8+F8</f>
        <v>2531.514</v>
      </c>
      <c r="H8" s="53">
        <v>2531.514</v>
      </c>
      <c r="I8" s="55">
        <f t="shared" si="0"/>
        <v>20</v>
      </c>
      <c r="J8" s="46">
        <v>20</v>
      </c>
      <c r="K8" s="46">
        <v>20</v>
      </c>
      <c r="L8" s="44">
        <v>30</v>
      </c>
      <c r="M8" s="58">
        <v>10</v>
      </c>
      <c r="N8" s="44">
        <f>I8+J8+K8+L8+M8</f>
        <v>100</v>
      </c>
      <c r="O8" s="26" t="s">
        <v>42</v>
      </c>
    </row>
    <row r="9" s="3" customFormat="1" ht="30" customHeight="1" spans="1:15">
      <c r="A9" s="25">
        <v>5</v>
      </c>
      <c r="B9" s="26" t="s">
        <v>25</v>
      </c>
      <c r="C9" s="23" t="s">
        <v>43</v>
      </c>
      <c r="D9" s="25" t="s">
        <v>44</v>
      </c>
      <c r="E9" s="53">
        <v>2050</v>
      </c>
      <c r="F9" s="53">
        <v>0</v>
      </c>
      <c r="G9" s="53">
        <f t="shared" si="2"/>
        <v>2050</v>
      </c>
      <c r="H9" s="53">
        <v>1982.466962</v>
      </c>
      <c r="I9" s="55">
        <f t="shared" si="0"/>
        <v>19.3411410926829</v>
      </c>
      <c r="J9" s="56">
        <v>40</v>
      </c>
      <c r="K9" s="57"/>
      <c r="L9" s="44">
        <v>30</v>
      </c>
      <c r="M9" s="44">
        <v>10</v>
      </c>
      <c r="N9" s="44">
        <f t="shared" ref="N9:N12" si="3">I9+J9+L9+M9</f>
        <v>99.3411410926829</v>
      </c>
      <c r="O9" s="26" t="s">
        <v>45</v>
      </c>
    </row>
    <row r="10" s="3" customFormat="1" ht="40.5" spans="1:15">
      <c r="A10" s="25">
        <v>6</v>
      </c>
      <c r="B10" s="26" t="s">
        <v>25</v>
      </c>
      <c r="C10" s="23" t="s">
        <v>46</v>
      </c>
      <c r="D10" s="23" t="s">
        <v>25</v>
      </c>
      <c r="E10" s="53">
        <v>0</v>
      </c>
      <c r="F10" s="53">
        <v>1505.449987</v>
      </c>
      <c r="G10" s="53">
        <f t="shared" si="2"/>
        <v>1505.449987</v>
      </c>
      <c r="H10" s="53">
        <v>1501.702447</v>
      </c>
      <c r="I10" s="55">
        <f t="shared" si="0"/>
        <v>19.9502136898288</v>
      </c>
      <c r="J10" s="56">
        <v>40</v>
      </c>
      <c r="K10" s="57"/>
      <c r="L10" s="44">
        <v>30</v>
      </c>
      <c r="M10" s="58">
        <v>10</v>
      </c>
      <c r="N10" s="44">
        <f t="shared" si="3"/>
        <v>99.9502136898288</v>
      </c>
      <c r="O10" s="26" t="s">
        <v>47</v>
      </c>
    </row>
    <row r="11" s="3" customFormat="1" ht="54" spans="1:15">
      <c r="A11" s="25">
        <v>7</v>
      </c>
      <c r="B11" s="26" t="s">
        <v>25</v>
      </c>
      <c r="C11" s="23" t="s">
        <v>48</v>
      </c>
      <c r="D11" s="23" t="s">
        <v>49</v>
      </c>
      <c r="E11" s="53">
        <v>1238</v>
      </c>
      <c r="F11" s="53">
        <v>0</v>
      </c>
      <c r="G11" s="53">
        <f t="shared" si="2"/>
        <v>1238</v>
      </c>
      <c r="H11" s="53">
        <v>1238</v>
      </c>
      <c r="I11" s="55">
        <f t="shared" si="0"/>
        <v>20</v>
      </c>
      <c r="J11" s="56">
        <v>38.3</v>
      </c>
      <c r="K11" s="57"/>
      <c r="L11" s="44">
        <v>30</v>
      </c>
      <c r="M11" s="44">
        <v>10</v>
      </c>
      <c r="N11" s="44">
        <f t="shared" si="3"/>
        <v>98.3</v>
      </c>
      <c r="O11" s="26" t="s">
        <v>50</v>
      </c>
    </row>
    <row r="12" s="3" customFormat="1" ht="27" spans="1:15">
      <c r="A12" s="25">
        <v>8</v>
      </c>
      <c r="B12" s="26" t="s">
        <v>25</v>
      </c>
      <c r="C12" s="23" t="s">
        <v>51</v>
      </c>
      <c r="D12" s="23" t="s">
        <v>52</v>
      </c>
      <c r="E12" s="53">
        <v>947</v>
      </c>
      <c r="F12" s="53">
        <v>30</v>
      </c>
      <c r="G12" s="53">
        <f t="shared" si="2"/>
        <v>977</v>
      </c>
      <c r="H12" s="53">
        <v>977</v>
      </c>
      <c r="I12" s="55">
        <f t="shared" si="0"/>
        <v>20</v>
      </c>
      <c r="J12" s="56">
        <v>40</v>
      </c>
      <c r="K12" s="57"/>
      <c r="L12" s="44">
        <v>30</v>
      </c>
      <c r="M12" s="44">
        <v>9.9</v>
      </c>
      <c r="N12" s="44">
        <f t="shared" si="3"/>
        <v>99.9</v>
      </c>
      <c r="O12" s="26" t="s">
        <v>53</v>
      </c>
    </row>
    <row r="13" s="3" customFormat="1" ht="27" spans="1:14">
      <c r="A13" s="25">
        <v>9</v>
      </c>
      <c r="B13" s="26" t="s">
        <v>25</v>
      </c>
      <c r="C13" s="23" t="s">
        <v>54</v>
      </c>
      <c r="D13" s="23" t="s">
        <v>25</v>
      </c>
      <c r="E13" s="53">
        <v>0</v>
      </c>
      <c r="F13" s="53">
        <v>610</v>
      </c>
      <c r="G13" s="53">
        <f t="shared" si="2"/>
        <v>610</v>
      </c>
      <c r="H13" s="53">
        <v>610</v>
      </c>
      <c r="I13" s="55">
        <f t="shared" si="0"/>
        <v>20</v>
      </c>
      <c r="J13" s="56">
        <v>40</v>
      </c>
      <c r="K13" s="57"/>
      <c r="L13" s="44">
        <v>30</v>
      </c>
      <c r="M13" s="58">
        <v>10</v>
      </c>
      <c r="N13" s="44">
        <f>I13+J14+L14+M14</f>
        <v>100</v>
      </c>
    </row>
    <row r="14" s="3" customFormat="1" ht="27" spans="1:15">
      <c r="A14" s="25">
        <v>10</v>
      </c>
      <c r="B14" s="26" t="s">
        <v>25</v>
      </c>
      <c r="C14" s="23" t="s">
        <v>55</v>
      </c>
      <c r="D14" s="23" t="s">
        <v>56</v>
      </c>
      <c r="E14" s="53">
        <v>600</v>
      </c>
      <c r="F14" s="53">
        <v>0</v>
      </c>
      <c r="G14" s="53">
        <f t="shared" si="2"/>
        <v>600</v>
      </c>
      <c r="H14" s="53">
        <v>600</v>
      </c>
      <c r="I14" s="55">
        <f t="shared" si="0"/>
        <v>20</v>
      </c>
      <c r="J14" s="56">
        <v>40</v>
      </c>
      <c r="K14" s="57"/>
      <c r="L14" s="44">
        <v>30</v>
      </c>
      <c r="M14" s="44">
        <v>10</v>
      </c>
      <c r="N14" s="44">
        <f t="shared" ref="N14:N19" si="4">I14+J14+L14+M14</f>
        <v>100</v>
      </c>
      <c r="O14" s="26"/>
    </row>
    <row r="15" s="3" customFormat="1" ht="27" spans="1:15">
      <c r="A15" s="25">
        <v>11</v>
      </c>
      <c r="B15" s="26" t="s">
        <v>25</v>
      </c>
      <c r="C15" s="23" t="s">
        <v>57</v>
      </c>
      <c r="D15" s="23" t="s">
        <v>58</v>
      </c>
      <c r="E15" s="53">
        <v>500</v>
      </c>
      <c r="F15" s="53">
        <v>0</v>
      </c>
      <c r="G15" s="53">
        <f t="shared" si="2"/>
        <v>500</v>
      </c>
      <c r="H15" s="53">
        <v>444.341681</v>
      </c>
      <c r="I15" s="55">
        <f t="shared" si="0"/>
        <v>17.77366724</v>
      </c>
      <c r="J15" s="56">
        <v>39.99</v>
      </c>
      <c r="K15" s="57"/>
      <c r="L15" s="44">
        <v>30</v>
      </c>
      <c r="M15" s="44">
        <v>10</v>
      </c>
      <c r="N15" s="44">
        <f t="shared" si="4"/>
        <v>97.76366724</v>
      </c>
      <c r="O15" s="47"/>
    </row>
    <row r="16" s="3" customFormat="1" ht="27" spans="1:15">
      <c r="A16" s="25">
        <v>12</v>
      </c>
      <c r="B16" s="26" t="s">
        <v>25</v>
      </c>
      <c r="C16" s="23" t="s">
        <v>59</v>
      </c>
      <c r="D16" s="23" t="s">
        <v>25</v>
      </c>
      <c r="E16" s="53">
        <v>0</v>
      </c>
      <c r="F16" s="53">
        <v>458.24785</v>
      </c>
      <c r="G16" s="53">
        <f t="shared" si="2"/>
        <v>458.24785</v>
      </c>
      <c r="H16" s="53">
        <v>458.24785</v>
      </c>
      <c r="I16" s="55">
        <f t="shared" si="0"/>
        <v>20</v>
      </c>
      <c r="J16" s="56">
        <v>40</v>
      </c>
      <c r="K16" s="57"/>
      <c r="L16" s="44">
        <v>30</v>
      </c>
      <c r="M16" s="58">
        <v>10</v>
      </c>
      <c r="N16" s="44">
        <f t="shared" si="4"/>
        <v>100</v>
      </c>
      <c r="O16" s="26"/>
    </row>
    <row r="17" s="3" customFormat="1" ht="27" spans="1:15">
      <c r="A17" s="25">
        <v>13</v>
      </c>
      <c r="B17" s="26" t="s">
        <v>25</v>
      </c>
      <c r="C17" s="23" t="s">
        <v>60</v>
      </c>
      <c r="D17" s="23" t="s">
        <v>25</v>
      </c>
      <c r="E17" s="53">
        <v>0</v>
      </c>
      <c r="F17" s="53">
        <v>290</v>
      </c>
      <c r="G17" s="53">
        <f t="shared" si="2"/>
        <v>290</v>
      </c>
      <c r="H17" s="53">
        <v>290</v>
      </c>
      <c r="I17" s="55">
        <f t="shared" si="0"/>
        <v>20</v>
      </c>
      <c r="J17" s="56">
        <v>40</v>
      </c>
      <c r="K17" s="57"/>
      <c r="L17" s="44">
        <v>30</v>
      </c>
      <c r="M17" s="58">
        <v>10</v>
      </c>
      <c r="N17" s="44">
        <f t="shared" si="4"/>
        <v>100</v>
      </c>
      <c r="O17" s="47"/>
    </row>
    <row r="18" s="3" customFormat="1" ht="27" spans="1:15">
      <c r="A18" s="25">
        <v>14</v>
      </c>
      <c r="B18" s="26" t="s">
        <v>25</v>
      </c>
      <c r="C18" s="23" t="s">
        <v>61</v>
      </c>
      <c r="D18" s="23" t="s">
        <v>62</v>
      </c>
      <c r="E18" s="53">
        <v>277.06</v>
      </c>
      <c r="F18" s="53">
        <v>0</v>
      </c>
      <c r="G18" s="53">
        <f t="shared" si="2"/>
        <v>277.06</v>
      </c>
      <c r="H18" s="53">
        <v>277.06</v>
      </c>
      <c r="I18" s="55">
        <f t="shared" si="0"/>
        <v>20</v>
      </c>
      <c r="J18" s="56">
        <v>40</v>
      </c>
      <c r="K18" s="57"/>
      <c r="L18" s="44">
        <v>30</v>
      </c>
      <c r="M18" s="44">
        <v>10</v>
      </c>
      <c r="N18" s="44">
        <f t="shared" si="4"/>
        <v>100</v>
      </c>
      <c r="O18" s="26"/>
    </row>
    <row r="19" s="3" customFormat="1" ht="27" spans="1:15">
      <c r="A19" s="25">
        <v>15</v>
      </c>
      <c r="B19" s="26" t="s">
        <v>25</v>
      </c>
      <c r="C19" s="23" t="s">
        <v>63</v>
      </c>
      <c r="D19" s="23" t="s">
        <v>64</v>
      </c>
      <c r="E19" s="53">
        <v>225</v>
      </c>
      <c r="F19" s="53">
        <v>0</v>
      </c>
      <c r="G19" s="53">
        <f t="shared" si="2"/>
        <v>225</v>
      </c>
      <c r="H19" s="53">
        <v>225</v>
      </c>
      <c r="I19" s="55">
        <f t="shared" si="0"/>
        <v>20</v>
      </c>
      <c r="J19" s="56">
        <v>39.5</v>
      </c>
      <c r="K19" s="57"/>
      <c r="L19" s="44">
        <v>30</v>
      </c>
      <c r="M19" s="44">
        <v>9.5</v>
      </c>
      <c r="N19" s="44">
        <f t="shared" si="4"/>
        <v>99</v>
      </c>
      <c r="O19" s="26"/>
    </row>
    <row r="20" s="3" customFormat="1" ht="27" spans="1:15">
      <c r="A20" s="25">
        <v>16</v>
      </c>
      <c r="B20" s="26" t="s">
        <v>25</v>
      </c>
      <c r="C20" s="23" t="s">
        <v>65</v>
      </c>
      <c r="D20" s="23" t="s">
        <v>25</v>
      </c>
      <c r="E20" s="53">
        <v>0</v>
      </c>
      <c r="F20" s="53">
        <v>224.457147</v>
      </c>
      <c r="G20" s="53">
        <f t="shared" si="2"/>
        <v>224.457147</v>
      </c>
      <c r="H20" s="53">
        <v>223.911669</v>
      </c>
      <c r="I20" s="55">
        <f t="shared" si="0"/>
        <v>19.9513958002861</v>
      </c>
      <c r="J20" s="56">
        <v>40</v>
      </c>
      <c r="K20" s="57"/>
      <c r="L20" s="44">
        <v>30</v>
      </c>
      <c r="M20" s="58">
        <v>10</v>
      </c>
      <c r="N20" s="44">
        <f t="shared" ref="N20:N27" si="5">I20+J20+K20+L20+M20</f>
        <v>99.9513958002861</v>
      </c>
      <c r="O20" s="26"/>
    </row>
    <row r="21" s="3" customFormat="1" ht="27" spans="1:15">
      <c r="A21" s="25">
        <v>17</v>
      </c>
      <c r="B21" s="26" t="s">
        <v>25</v>
      </c>
      <c r="C21" s="23" t="s">
        <v>66</v>
      </c>
      <c r="D21" s="23" t="s">
        <v>25</v>
      </c>
      <c r="E21" s="53">
        <v>0</v>
      </c>
      <c r="F21" s="53">
        <v>145.24</v>
      </c>
      <c r="G21" s="53">
        <f t="shared" si="2"/>
        <v>145.24</v>
      </c>
      <c r="H21" s="53">
        <v>99.825903</v>
      </c>
      <c r="I21" s="55">
        <f t="shared" si="0"/>
        <v>13.7463375103277</v>
      </c>
      <c r="J21" s="56">
        <v>33.75</v>
      </c>
      <c r="K21" s="57"/>
      <c r="L21" s="44">
        <v>30</v>
      </c>
      <c r="M21" s="58">
        <v>10</v>
      </c>
      <c r="N21" s="44">
        <f t="shared" si="5"/>
        <v>87.4963375103277</v>
      </c>
      <c r="O21" s="26" t="s">
        <v>67</v>
      </c>
    </row>
    <row r="22" s="3" customFormat="1" ht="27" spans="1:15">
      <c r="A22" s="25">
        <v>18</v>
      </c>
      <c r="B22" s="26" t="s">
        <v>25</v>
      </c>
      <c r="C22" s="23" t="s">
        <v>51</v>
      </c>
      <c r="D22" s="23" t="s">
        <v>25</v>
      </c>
      <c r="E22" s="53">
        <v>0</v>
      </c>
      <c r="F22" s="53">
        <v>123</v>
      </c>
      <c r="G22" s="53">
        <f t="shared" si="2"/>
        <v>123</v>
      </c>
      <c r="H22" s="53">
        <v>123</v>
      </c>
      <c r="I22" s="55">
        <f t="shared" si="0"/>
        <v>20</v>
      </c>
      <c r="J22" s="56">
        <v>40</v>
      </c>
      <c r="K22" s="57"/>
      <c r="L22" s="44">
        <v>30</v>
      </c>
      <c r="M22" s="58">
        <v>10</v>
      </c>
      <c r="N22" s="44">
        <f t="shared" si="5"/>
        <v>100</v>
      </c>
      <c r="O22" s="26" t="s">
        <v>53</v>
      </c>
    </row>
    <row r="23" s="3" customFormat="1" ht="27" spans="1:15">
      <c r="A23" s="25">
        <v>19</v>
      </c>
      <c r="B23" s="26" t="s">
        <v>25</v>
      </c>
      <c r="C23" s="23" t="s">
        <v>68</v>
      </c>
      <c r="D23" s="23" t="s">
        <v>25</v>
      </c>
      <c r="E23" s="53">
        <v>0</v>
      </c>
      <c r="F23" s="53">
        <v>120</v>
      </c>
      <c r="G23" s="53">
        <f t="shared" si="2"/>
        <v>120</v>
      </c>
      <c r="H23" s="53">
        <v>120</v>
      </c>
      <c r="I23" s="55">
        <f t="shared" si="0"/>
        <v>20</v>
      </c>
      <c r="J23" s="56">
        <v>40</v>
      </c>
      <c r="K23" s="57"/>
      <c r="L23" s="44">
        <v>30</v>
      </c>
      <c r="M23" s="58">
        <v>10</v>
      </c>
      <c r="N23" s="44">
        <f t="shared" si="5"/>
        <v>100</v>
      </c>
      <c r="O23" s="47"/>
    </row>
    <row r="24" s="3" customFormat="1" ht="27" spans="1:15">
      <c r="A24" s="25">
        <v>20</v>
      </c>
      <c r="B24" s="26" t="s">
        <v>25</v>
      </c>
      <c r="C24" s="23" t="s">
        <v>69</v>
      </c>
      <c r="D24" s="23" t="s">
        <v>25</v>
      </c>
      <c r="E24" s="53">
        <v>0</v>
      </c>
      <c r="F24" s="53">
        <v>90.96014</v>
      </c>
      <c r="G24" s="53">
        <f t="shared" si="2"/>
        <v>90.96014</v>
      </c>
      <c r="H24" s="53">
        <v>90.96014</v>
      </c>
      <c r="I24" s="55">
        <f t="shared" si="0"/>
        <v>20</v>
      </c>
      <c r="J24" s="56">
        <v>40</v>
      </c>
      <c r="K24" s="57"/>
      <c r="L24" s="44">
        <v>30</v>
      </c>
      <c r="M24" s="58">
        <v>10</v>
      </c>
      <c r="N24" s="44">
        <f t="shared" si="5"/>
        <v>100</v>
      </c>
      <c r="O24" s="47"/>
    </row>
    <row r="25" s="3" customFormat="1" ht="27" spans="1:15">
      <c r="A25" s="25">
        <v>21</v>
      </c>
      <c r="B25" s="26" t="s">
        <v>25</v>
      </c>
      <c r="C25" s="23" t="s">
        <v>70</v>
      </c>
      <c r="D25" s="23" t="s">
        <v>25</v>
      </c>
      <c r="E25" s="53">
        <v>0</v>
      </c>
      <c r="F25" s="53">
        <v>73.01483</v>
      </c>
      <c r="G25" s="53">
        <f t="shared" si="2"/>
        <v>73.01483</v>
      </c>
      <c r="H25" s="53">
        <v>73.01483</v>
      </c>
      <c r="I25" s="55">
        <f t="shared" si="0"/>
        <v>20</v>
      </c>
      <c r="J25" s="56">
        <v>40</v>
      </c>
      <c r="K25" s="57"/>
      <c r="L25" s="44">
        <v>30</v>
      </c>
      <c r="M25" s="58">
        <v>10</v>
      </c>
      <c r="N25" s="44">
        <f t="shared" si="5"/>
        <v>100</v>
      </c>
      <c r="O25" s="47"/>
    </row>
    <row r="26" s="3" customFormat="1" ht="27" spans="1:15">
      <c r="A26" s="25">
        <v>22</v>
      </c>
      <c r="B26" s="26" t="s">
        <v>25</v>
      </c>
      <c r="C26" s="23" t="s">
        <v>71</v>
      </c>
      <c r="D26" s="23" t="s">
        <v>25</v>
      </c>
      <c r="E26" s="53">
        <v>0</v>
      </c>
      <c r="F26" s="53">
        <v>72.678633</v>
      </c>
      <c r="G26" s="53">
        <f t="shared" si="2"/>
        <v>72.678633</v>
      </c>
      <c r="H26" s="53">
        <v>72.678633</v>
      </c>
      <c r="I26" s="55">
        <f t="shared" si="0"/>
        <v>20</v>
      </c>
      <c r="J26" s="46">
        <v>20</v>
      </c>
      <c r="K26" s="46">
        <v>20</v>
      </c>
      <c r="L26" s="44">
        <v>30</v>
      </c>
      <c r="M26" s="58">
        <v>10</v>
      </c>
      <c r="N26" s="44">
        <f t="shared" si="5"/>
        <v>100</v>
      </c>
      <c r="O26" s="47"/>
    </row>
    <row r="27" s="3" customFormat="1" ht="27" spans="1:15">
      <c r="A27" s="25">
        <v>23</v>
      </c>
      <c r="B27" s="26" t="s">
        <v>25</v>
      </c>
      <c r="C27" s="23" t="s">
        <v>72</v>
      </c>
      <c r="D27" s="23" t="s">
        <v>25</v>
      </c>
      <c r="E27" s="53">
        <v>0</v>
      </c>
      <c r="F27" s="53">
        <v>64.63</v>
      </c>
      <c r="G27" s="53">
        <f t="shared" si="2"/>
        <v>64.63</v>
      </c>
      <c r="H27" s="53">
        <v>60.79643</v>
      </c>
      <c r="I27" s="55">
        <f t="shared" si="0"/>
        <v>18.813687142194</v>
      </c>
      <c r="J27" s="56">
        <v>40</v>
      </c>
      <c r="K27" s="57"/>
      <c r="L27" s="44">
        <v>30</v>
      </c>
      <c r="M27" s="58">
        <v>10</v>
      </c>
      <c r="N27" s="44">
        <f t="shared" si="5"/>
        <v>98.813687142194</v>
      </c>
      <c r="O27" s="47"/>
    </row>
    <row r="28" s="3" customFormat="1" ht="27" spans="1:15">
      <c r="A28" s="25">
        <v>24</v>
      </c>
      <c r="B28" s="26" t="s">
        <v>25</v>
      </c>
      <c r="C28" s="23" t="s">
        <v>73</v>
      </c>
      <c r="D28" s="25" t="s">
        <v>74</v>
      </c>
      <c r="E28" s="53">
        <v>56</v>
      </c>
      <c r="F28" s="53">
        <v>0</v>
      </c>
      <c r="G28" s="53">
        <f t="shared" si="2"/>
        <v>56</v>
      </c>
      <c r="H28" s="53">
        <v>55.806744</v>
      </c>
      <c r="I28" s="55">
        <f t="shared" si="0"/>
        <v>19.93098</v>
      </c>
      <c r="J28" s="56">
        <v>39</v>
      </c>
      <c r="K28" s="57"/>
      <c r="L28" s="44">
        <v>29</v>
      </c>
      <c r="M28" s="44">
        <v>8</v>
      </c>
      <c r="N28" s="44">
        <f t="shared" ref="N28:N30" si="6">I28+J28+L28+M28</f>
        <v>95.93098</v>
      </c>
      <c r="O28" s="26" t="s">
        <v>75</v>
      </c>
    </row>
    <row r="29" s="3" customFormat="1" ht="27" spans="1:15">
      <c r="A29" s="25">
        <v>25</v>
      </c>
      <c r="B29" s="26" t="s">
        <v>25</v>
      </c>
      <c r="C29" s="23" t="s">
        <v>76</v>
      </c>
      <c r="D29" s="23" t="s">
        <v>25</v>
      </c>
      <c r="E29" s="53">
        <v>0</v>
      </c>
      <c r="F29" s="53">
        <v>55</v>
      </c>
      <c r="G29" s="53">
        <f t="shared" si="2"/>
        <v>55</v>
      </c>
      <c r="H29" s="53">
        <v>47.24341</v>
      </c>
      <c r="I29" s="55">
        <f t="shared" si="0"/>
        <v>17.1794218181818</v>
      </c>
      <c r="J29" s="56">
        <v>40</v>
      </c>
      <c r="K29" s="57"/>
      <c r="L29" s="44">
        <v>30</v>
      </c>
      <c r="M29" s="58">
        <v>10</v>
      </c>
      <c r="N29" s="44">
        <f t="shared" si="6"/>
        <v>97.1794218181818</v>
      </c>
      <c r="O29" s="47"/>
    </row>
    <row r="30" s="3" customFormat="1" ht="54" spans="1:15">
      <c r="A30" s="25">
        <v>26</v>
      </c>
      <c r="B30" s="26" t="s">
        <v>25</v>
      </c>
      <c r="C30" s="23" t="s">
        <v>77</v>
      </c>
      <c r="D30" s="23" t="s">
        <v>78</v>
      </c>
      <c r="E30" s="53">
        <v>35</v>
      </c>
      <c r="F30" s="53">
        <v>0</v>
      </c>
      <c r="G30" s="53">
        <f t="shared" si="2"/>
        <v>35</v>
      </c>
      <c r="H30" s="53">
        <v>12.6744</v>
      </c>
      <c r="I30" s="55">
        <f t="shared" si="0"/>
        <v>7.24251428571429</v>
      </c>
      <c r="J30" s="56">
        <v>40</v>
      </c>
      <c r="K30" s="57"/>
      <c r="L30" s="44">
        <v>30</v>
      </c>
      <c r="M30" s="44">
        <v>10</v>
      </c>
      <c r="N30" s="44">
        <f t="shared" si="6"/>
        <v>87.2425142857143</v>
      </c>
      <c r="O30" s="26" t="s">
        <v>79</v>
      </c>
    </row>
    <row r="31" s="3" customFormat="1" ht="27" spans="1:15">
      <c r="A31" s="25">
        <v>27</v>
      </c>
      <c r="B31" s="26" t="s">
        <v>25</v>
      </c>
      <c r="C31" s="23" t="s">
        <v>80</v>
      </c>
      <c r="D31" s="23" t="s">
        <v>25</v>
      </c>
      <c r="E31" s="53">
        <v>0</v>
      </c>
      <c r="F31" s="53">
        <v>32.86</v>
      </c>
      <c r="G31" s="53">
        <f t="shared" si="2"/>
        <v>32.86</v>
      </c>
      <c r="H31" s="53">
        <v>32.86</v>
      </c>
      <c r="I31" s="55">
        <f t="shared" si="0"/>
        <v>20</v>
      </c>
      <c r="J31" s="56">
        <v>40</v>
      </c>
      <c r="K31" s="57"/>
      <c r="L31" s="44">
        <v>30</v>
      </c>
      <c r="M31" s="58">
        <v>10</v>
      </c>
      <c r="N31" s="44">
        <f t="shared" ref="N31:N35" si="7">I31+J31+K31+L31+M31</f>
        <v>100</v>
      </c>
      <c r="O31" s="47"/>
    </row>
    <row r="32" s="3" customFormat="1" ht="27" spans="1:15">
      <c r="A32" s="25">
        <v>28</v>
      </c>
      <c r="B32" s="26" t="s">
        <v>25</v>
      </c>
      <c r="C32" s="23" t="s">
        <v>81</v>
      </c>
      <c r="D32" s="23" t="s">
        <v>25</v>
      </c>
      <c r="E32" s="53">
        <v>0</v>
      </c>
      <c r="F32" s="53">
        <v>29.41491</v>
      </c>
      <c r="G32" s="53">
        <f t="shared" si="2"/>
        <v>29.41491</v>
      </c>
      <c r="H32" s="53">
        <v>17.306259</v>
      </c>
      <c r="I32" s="55">
        <f t="shared" si="0"/>
        <v>11.7669977572598</v>
      </c>
      <c r="J32" s="56">
        <v>40</v>
      </c>
      <c r="K32" s="57"/>
      <c r="L32" s="44">
        <v>30</v>
      </c>
      <c r="M32" s="58">
        <v>10</v>
      </c>
      <c r="N32" s="44">
        <f t="shared" si="7"/>
        <v>91.7669977572598</v>
      </c>
      <c r="O32" s="47" t="s">
        <v>82</v>
      </c>
    </row>
    <row r="33" s="3" customFormat="1" ht="27" spans="1:15">
      <c r="A33" s="25">
        <v>29</v>
      </c>
      <c r="B33" s="26" t="s">
        <v>25</v>
      </c>
      <c r="C33" s="23" t="s">
        <v>83</v>
      </c>
      <c r="D33" s="23" t="s">
        <v>25</v>
      </c>
      <c r="E33" s="53">
        <v>0</v>
      </c>
      <c r="F33" s="53">
        <v>29.350598</v>
      </c>
      <c r="G33" s="53">
        <f t="shared" si="2"/>
        <v>29.350598</v>
      </c>
      <c r="H33" s="53">
        <v>29.350598</v>
      </c>
      <c r="I33" s="55">
        <f t="shared" si="0"/>
        <v>20</v>
      </c>
      <c r="J33" s="47">
        <v>20</v>
      </c>
      <c r="K33" s="47">
        <v>20</v>
      </c>
      <c r="L33" s="44">
        <v>30</v>
      </c>
      <c r="M33" s="58">
        <v>10</v>
      </c>
      <c r="N33" s="44">
        <f t="shared" si="7"/>
        <v>100</v>
      </c>
      <c r="O33" s="47"/>
    </row>
    <row r="34" s="3" customFormat="1" ht="40.5" spans="1:15">
      <c r="A34" s="25">
        <v>30</v>
      </c>
      <c r="B34" s="26" t="s">
        <v>25</v>
      </c>
      <c r="C34" s="23" t="s">
        <v>84</v>
      </c>
      <c r="D34" s="23" t="s">
        <v>85</v>
      </c>
      <c r="E34" s="53">
        <v>25</v>
      </c>
      <c r="F34" s="53">
        <v>0</v>
      </c>
      <c r="G34" s="53">
        <f t="shared" si="2"/>
        <v>25</v>
      </c>
      <c r="H34" s="53">
        <v>24.80528</v>
      </c>
      <c r="I34" s="55">
        <f t="shared" si="0"/>
        <v>19.844224</v>
      </c>
      <c r="J34" s="56">
        <v>40</v>
      </c>
      <c r="K34" s="57"/>
      <c r="L34" s="44">
        <v>30</v>
      </c>
      <c r="M34" s="44">
        <v>10</v>
      </c>
      <c r="N34" s="44">
        <f t="shared" si="7"/>
        <v>99.844224</v>
      </c>
      <c r="O34" s="26" t="s">
        <v>86</v>
      </c>
    </row>
    <row r="35" s="3" customFormat="1" ht="27" spans="1:15">
      <c r="A35" s="25">
        <v>31</v>
      </c>
      <c r="B35" s="26" t="s">
        <v>25</v>
      </c>
      <c r="C35" s="23" t="s">
        <v>87</v>
      </c>
      <c r="D35" s="23" t="s">
        <v>88</v>
      </c>
      <c r="E35" s="53">
        <v>15</v>
      </c>
      <c r="F35" s="53">
        <v>10</v>
      </c>
      <c r="G35" s="53">
        <f t="shared" si="2"/>
        <v>25</v>
      </c>
      <c r="H35" s="53">
        <v>21.335874</v>
      </c>
      <c r="I35" s="55">
        <f t="shared" si="0"/>
        <v>17.0686992</v>
      </c>
      <c r="J35" s="56">
        <v>40</v>
      </c>
      <c r="K35" s="57"/>
      <c r="L35" s="44">
        <v>30</v>
      </c>
      <c r="M35" s="44">
        <v>10</v>
      </c>
      <c r="N35" s="44">
        <f t="shared" si="7"/>
        <v>97.0686992</v>
      </c>
      <c r="O35" s="47"/>
    </row>
    <row r="36" s="3" customFormat="1" ht="27" spans="1:15">
      <c r="A36" s="25">
        <v>32</v>
      </c>
      <c r="B36" s="26" t="s">
        <v>25</v>
      </c>
      <c r="C36" s="23" t="s">
        <v>89</v>
      </c>
      <c r="D36" s="23" t="s">
        <v>25</v>
      </c>
      <c r="E36" s="53">
        <v>0</v>
      </c>
      <c r="F36" s="53">
        <v>22</v>
      </c>
      <c r="G36" s="53">
        <f t="shared" si="2"/>
        <v>22</v>
      </c>
      <c r="H36" s="53">
        <v>5.315886</v>
      </c>
      <c r="I36" s="55">
        <f t="shared" si="0"/>
        <v>4.83262363636364</v>
      </c>
      <c r="J36" s="56">
        <v>40</v>
      </c>
      <c r="K36" s="57"/>
      <c r="L36" s="44">
        <v>30</v>
      </c>
      <c r="M36" s="58">
        <v>10</v>
      </c>
      <c r="N36" s="44">
        <f t="shared" ref="N36:N41" si="8">I36+J36+L36+M36</f>
        <v>84.8326236363636</v>
      </c>
      <c r="O36" s="26" t="s">
        <v>90</v>
      </c>
    </row>
    <row r="37" s="3" customFormat="1" ht="27" spans="1:15">
      <c r="A37" s="25">
        <v>33</v>
      </c>
      <c r="B37" s="26" t="s">
        <v>25</v>
      </c>
      <c r="C37" s="23" t="s">
        <v>91</v>
      </c>
      <c r="D37" s="23" t="s">
        <v>25</v>
      </c>
      <c r="E37" s="53">
        <v>0</v>
      </c>
      <c r="F37" s="53">
        <v>20</v>
      </c>
      <c r="G37" s="53">
        <f t="shared" si="2"/>
        <v>20</v>
      </c>
      <c r="H37" s="53">
        <v>4.528</v>
      </c>
      <c r="I37" s="55">
        <f t="shared" si="0"/>
        <v>4.528</v>
      </c>
      <c r="J37" s="56">
        <v>40</v>
      </c>
      <c r="K37" s="57"/>
      <c r="L37" s="44">
        <v>30</v>
      </c>
      <c r="M37" s="58">
        <v>9</v>
      </c>
      <c r="N37" s="44">
        <f>I37+J37+K37+L37+M37</f>
        <v>83.528</v>
      </c>
      <c r="O37" s="26" t="s">
        <v>92</v>
      </c>
    </row>
    <row r="38" s="3" customFormat="1" ht="27" spans="1:15">
      <c r="A38" s="25">
        <v>34</v>
      </c>
      <c r="B38" s="26" t="s">
        <v>25</v>
      </c>
      <c r="C38" s="23" t="s">
        <v>93</v>
      </c>
      <c r="D38" s="54" t="s">
        <v>94</v>
      </c>
      <c r="E38" s="53">
        <v>20</v>
      </c>
      <c r="F38" s="53">
        <v>0</v>
      </c>
      <c r="G38" s="53">
        <f t="shared" si="2"/>
        <v>20</v>
      </c>
      <c r="H38" s="53">
        <v>18.7082</v>
      </c>
      <c r="I38" s="55">
        <f t="shared" si="0"/>
        <v>18.7082</v>
      </c>
      <c r="J38" s="56">
        <v>40</v>
      </c>
      <c r="K38" s="57"/>
      <c r="L38" s="44">
        <v>30</v>
      </c>
      <c r="M38" s="44">
        <v>10</v>
      </c>
      <c r="N38" s="44">
        <f t="shared" si="8"/>
        <v>98.7082</v>
      </c>
      <c r="O38" s="47"/>
    </row>
    <row r="39" s="3" customFormat="1" ht="27" spans="1:15">
      <c r="A39" s="25">
        <v>35</v>
      </c>
      <c r="B39" s="26" t="s">
        <v>25</v>
      </c>
      <c r="C39" s="23" t="s">
        <v>95</v>
      </c>
      <c r="D39" s="25" t="s">
        <v>88</v>
      </c>
      <c r="E39" s="53">
        <v>15</v>
      </c>
      <c r="F39" s="53">
        <v>0</v>
      </c>
      <c r="G39" s="53">
        <f t="shared" si="2"/>
        <v>15</v>
      </c>
      <c r="H39" s="53">
        <v>14.7373</v>
      </c>
      <c r="I39" s="55">
        <f t="shared" si="0"/>
        <v>19.6497333333333</v>
      </c>
      <c r="J39" s="56">
        <v>40</v>
      </c>
      <c r="K39" s="57"/>
      <c r="L39" s="44">
        <v>30</v>
      </c>
      <c r="M39" s="44">
        <v>10</v>
      </c>
      <c r="N39" s="44">
        <f t="shared" si="8"/>
        <v>99.6497333333333</v>
      </c>
      <c r="O39" s="47"/>
    </row>
    <row r="40" s="3" customFormat="1" ht="27" spans="1:15">
      <c r="A40" s="25">
        <v>36</v>
      </c>
      <c r="B40" s="26" t="s">
        <v>25</v>
      </c>
      <c r="C40" s="23" t="s">
        <v>96</v>
      </c>
      <c r="D40" s="23" t="s">
        <v>97</v>
      </c>
      <c r="E40" s="53">
        <v>15</v>
      </c>
      <c r="F40" s="53">
        <v>0</v>
      </c>
      <c r="G40" s="53">
        <f t="shared" si="2"/>
        <v>15</v>
      </c>
      <c r="H40" s="53">
        <v>12.334</v>
      </c>
      <c r="I40" s="55">
        <f t="shared" si="0"/>
        <v>16.4453333333333</v>
      </c>
      <c r="J40" s="56">
        <v>40</v>
      </c>
      <c r="K40" s="57"/>
      <c r="L40" s="44">
        <v>30</v>
      </c>
      <c r="M40" s="44">
        <v>10</v>
      </c>
      <c r="N40" s="44">
        <f t="shared" si="8"/>
        <v>96.4453333333333</v>
      </c>
      <c r="O40" s="26"/>
    </row>
    <row r="41" s="3" customFormat="1" ht="27" spans="1:15">
      <c r="A41" s="25">
        <v>37</v>
      </c>
      <c r="B41" s="26" t="s">
        <v>25</v>
      </c>
      <c r="C41" s="23" t="s">
        <v>98</v>
      </c>
      <c r="D41" s="23" t="s">
        <v>25</v>
      </c>
      <c r="E41" s="53">
        <v>0</v>
      </c>
      <c r="F41" s="53">
        <v>11.5</v>
      </c>
      <c r="G41" s="53">
        <f t="shared" si="2"/>
        <v>11.5</v>
      </c>
      <c r="H41" s="53">
        <v>9.4634</v>
      </c>
      <c r="I41" s="55">
        <f t="shared" si="0"/>
        <v>16.4580869565217</v>
      </c>
      <c r="J41" s="56">
        <v>40</v>
      </c>
      <c r="K41" s="57"/>
      <c r="L41" s="44">
        <v>30</v>
      </c>
      <c r="M41" s="58">
        <v>10</v>
      </c>
      <c r="N41" s="44">
        <f t="shared" si="8"/>
        <v>96.4580869565217</v>
      </c>
      <c r="O41" s="47"/>
    </row>
    <row r="42" s="3" customFormat="1" ht="27" spans="1:15">
      <c r="A42" s="25">
        <v>38</v>
      </c>
      <c r="B42" s="26" t="s">
        <v>25</v>
      </c>
      <c r="C42" s="23" t="s">
        <v>99</v>
      </c>
      <c r="D42" s="23" t="s">
        <v>25</v>
      </c>
      <c r="E42" s="53">
        <v>0</v>
      </c>
      <c r="F42" s="53">
        <v>11.27</v>
      </c>
      <c r="G42" s="53">
        <f t="shared" si="2"/>
        <v>11.27</v>
      </c>
      <c r="H42" s="53">
        <v>11.27</v>
      </c>
      <c r="I42" s="55">
        <f t="shared" si="0"/>
        <v>20</v>
      </c>
      <c r="J42" s="56">
        <v>40</v>
      </c>
      <c r="K42" s="57"/>
      <c r="L42" s="44">
        <v>30</v>
      </c>
      <c r="M42" s="58">
        <v>9</v>
      </c>
      <c r="N42" s="44">
        <f>I42+J42+K42+L42+M42</f>
        <v>99</v>
      </c>
      <c r="O42" s="26"/>
    </row>
    <row r="43" s="3" customFormat="1" ht="27" spans="1:15">
      <c r="A43" s="25">
        <v>39</v>
      </c>
      <c r="B43" s="26" t="s">
        <v>25</v>
      </c>
      <c r="C43" s="23" t="s">
        <v>100</v>
      </c>
      <c r="D43" s="23" t="s">
        <v>101</v>
      </c>
      <c r="E43" s="53">
        <v>10</v>
      </c>
      <c r="F43" s="53">
        <v>0</v>
      </c>
      <c r="G43" s="53">
        <f t="shared" si="2"/>
        <v>10</v>
      </c>
      <c r="H43" s="53">
        <v>9.484596</v>
      </c>
      <c r="I43" s="55">
        <f t="shared" si="0"/>
        <v>18.969192</v>
      </c>
      <c r="J43" s="56">
        <v>40</v>
      </c>
      <c r="K43" s="57"/>
      <c r="L43" s="44">
        <v>30</v>
      </c>
      <c r="M43" s="44">
        <v>10</v>
      </c>
      <c r="N43" s="44">
        <f t="shared" ref="N43:N50" si="9">I43+J43+L43+M43</f>
        <v>98.969192</v>
      </c>
      <c r="O43" s="26"/>
    </row>
    <row r="44" s="3" customFormat="1" ht="27" spans="1:15">
      <c r="A44" s="25">
        <v>40</v>
      </c>
      <c r="B44" s="26" t="s">
        <v>25</v>
      </c>
      <c r="C44" s="23" t="s">
        <v>102</v>
      </c>
      <c r="D44" s="23" t="s">
        <v>39</v>
      </c>
      <c r="E44" s="53">
        <v>10</v>
      </c>
      <c r="F44" s="53">
        <v>0</v>
      </c>
      <c r="G44" s="53">
        <f t="shared" si="2"/>
        <v>10</v>
      </c>
      <c r="H44" s="53">
        <v>10</v>
      </c>
      <c r="I44" s="55">
        <f t="shared" si="0"/>
        <v>20</v>
      </c>
      <c r="J44" s="56">
        <v>40</v>
      </c>
      <c r="K44" s="57"/>
      <c r="L44" s="44">
        <v>30</v>
      </c>
      <c r="M44" s="44">
        <v>9.47</v>
      </c>
      <c r="N44" s="44">
        <f t="shared" si="9"/>
        <v>99.47</v>
      </c>
      <c r="O44" s="47"/>
    </row>
    <row r="45" s="3" customFormat="1" ht="27" spans="1:15">
      <c r="A45" s="25">
        <v>41</v>
      </c>
      <c r="B45" s="26" t="s">
        <v>25</v>
      </c>
      <c r="C45" s="23" t="s">
        <v>103</v>
      </c>
      <c r="D45" s="23" t="s">
        <v>25</v>
      </c>
      <c r="E45" s="53">
        <v>0</v>
      </c>
      <c r="F45" s="53">
        <v>9.4</v>
      </c>
      <c r="G45" s="53">
        <f t="shared" si="2"/>
        <v>9.4</v>
      </c>
      <c r="H45" s="53">
        <v>9.4</v>
      </c>
      <c r="I45" s="55">
        <f t="shared" si="0"/>
        <v>20</v>
      </c>
      <c r="J45" s="56">
        <v>40</v>
      </c>
      <c r="K45" s="57"/>
      <c r="L45" s="44">
        <v>30</v>
      </c>
      <c r="M45" s="58">
        <v>10</v>
      </c>
      <c r="N45" s="44">
        <f t="shared" si="9"/>
        <v>100</v>
      </c>
      <c r="O45" s="47"/>
    </row>
    <row r="46" s="3" customFormat="1" ht="40" customHeight="1" spans="1:15">
      <c r="A46" s="25">
        <v>42</v>
      </c>
      <c r="B46" s="26" t="s">
        <v>25</v>
      </c>
      <c r="C46" s="23" t="s">
        <v>104</v>
      </c>
      <c r="D46" s="23" t="s">
        <v>25</v>
      </c>
      <c r="E46" s="53">
        <v>0</v>
      </c>
      <c r="F46" s="53">
        <v>8</v>
      </c>
      <c r="G46" s="53">
        <f t="shared" si="2"/>
        <v>8</v>
      </c>
      <c r="H46" s="53">
        <v>2.67</v>
      </c>
      <c r="I46" s="55">
        <f t="shared" si="0"/>
        <v>6.675</v>
      </c>
      <c r="J46" s="56">
        <v>40</v>
      </c>
      <c r="K46" s="57"/>
      <c r="L46" s="44">
        <v>30</v>
      </c>
      <c r="M46" s="58">
        <v>10</v>
      </c>
      <c r="N46" s="44">
        <f t="shared" si="9"/>
        <v>86.675</v>
      </c>
      <c r="O46" s="59" t="s">
        <v>105</v>
      </c>
    </row>
    <row r="47" s="3" customFormat="1" ht="27" spans="1:15">
      <c r="A47" s="25">
        <v>43</v>
      </c>
      <c r="B47" s="26" t="s">
        <v>25</v>
      </c>
      <c r="C47" s="23" t="s">
        <v>106</v>
      </c>
      <c r="D47" s="23" t="s">
        <v>25</v>
      </c>
      <c r="E47" s="53">
        <v>0</v>
      </c>
      <c r="F47" s="53">
        <v>6.1475</v>
      </c>
      <c r="G47" s="53">
        <f t="shared" si="2"/>
        <v>6.1475</v>
      </c>
      <c r="H47" s="53">
        <v>6.1475</v>
      </c>
      <c r="I47" s="55">
        <f t="shared" si="0"/>
        <v>20</v>
      </c>
      <c r="J47" s="56">
        <v>40</v>
      </c>
      <c r="K47" s="57"/>
      <c r="L47" s="44">
        <v>30</v>
      </c>
      <c r="M47" s="58">
        <v>10</v>
      </c>
      <c r="N47" s="44">
        <f t="shared" si="9"/>
        <v>100</v>
      </c>
      <c r="O47" s="47"/>
    </row>
    <row r="48" s="3" customFormat="1" ht="27" spans="1:15">
      <c r="A48" s="25">
        <v>44</v>
      </c>
      <c r="B48" s="26" t="s">
        <v>25</v>
      </c>
      <c r="C48" s="23" t="s">
        <v>107</v>
      </c>
      <c r="D48" s="23" t="s">
        <v>25</v>
      </c>
      <c r="E48" s="53">
        <v>0</v>
      </c>
      <c r="F48" s="53">
        <v>5.35</v>
      </c>
      <c r="G48" s="53">
        <f t="shared" si="2"/>
        <v>5.35</v>
      </c>
      <c r="H48" s="53">
        <v>5.35</v>
      </c>
      <c r="I48" s="55">
        <f t="shared" si="0"/>
        <v>20</v>
      </c>
      <c r="J48" s="56">
        <v>40</v>
      </c>
      <c r="K48" s="57"/>
      <c r="L48" s="44">
        <v>30</v>
      </c>
      <c r="M48" s="58">
        <v>10</v>
      </c>
      <c r="N48" s="44">
        <f t="shared" si="9"/>
        <v>100</v>
      </c>
      <c r="O48" s="47"/>
    </row>
    <row r="49" s="3" customFormat="1" ht="27" spans="1:15">
      <c r="A49" s="25">
        <v>45</v>
      </c>
      <c r="B49" s="26" t="s">
        <v>25</v>
      </c>
      <c r="C49" s="23" t="s">
        <v>108</v>
      </c>
      <c r="D49" s="23" t="s">
        <v>109</v>
      </c>
      <c r="E49" s="53">
        <v>5</v>
      </c>
      <c r="F49" s="53">
        <v>0</v>
      </c>
      <c r="G49" s="53">
        <f t="shared" si="2"/>
        <v>5</v>
      </c>
      <c r="H49" s="53">
        <v>3.12</v>
      </c>
      <c r="I49" s="55">
        <f t="shared" si="0"/>
        <v>12.48</v>
      </c>
      <c r="J49" s="56">
        <v>40</v>
      </c>
      <c r="K49" s="57"/>
      <c r="L49" s="44">
        <v>30</v>
      </c>
      <c r="M49" s="44">
        <v>10</v>
      </c>
      <c r="N49" s="44">
        <f t="shared" si="9"/>
        <v>92.48</v>
      </c>
      <c r="O49" s="26" t="s">
        <v>110</v>
      </c>
    </row>
    <row r="50" s="3" customFormat="1" ht="27" spans="1:15">
      <c r="A50" s="25">
        <v>46</v>
      </c>
      <c r="B50" s="26" t="s">
        <v>25</v>
      </c>
      <c r="C50" s="23" t="s">
        <v>111</v>
      </c>
      <c r="D50" s="23" t="s">
        <v>25</v>
      </c>
      <c r="E50" s="53">
        <v>0</v>
      </c>
      <c r="F50" s="53">
        <v>4.8467</v>
      </c>
      <c r="G50" s="53">
        <f t="shared" si="2"/>
        <v>4.8467</v>
      </c>
      <c r="H50" s="53">
        <v>3.0884</v>
      </c>
      <c r="I50" s="55">
        <f t="shared" si="0"/>
        <v>12.7443415107186</v>
      </c>
      <c r="J50" s="56">
        <v>40</v>
      </c>
      <c r="K50" s="57"/>
      <c r="L50" s="44">
        <v>30</v>
      </c>
      <c r="M50" s="58">
        <v>10</v>
      </c>
      <c r="N50" s="44">
        <f t="shared" si="9"/>
        <v>92.7443415107186</v>
      </c>
      <c r="O50" s="47" t="s">
        <v>112</v>
      </c>
    </row>
    <row r="51" s="3" customFormat="1" ht="27" spans="1:15">
      <c r="A51" s="25">
        <v>47</v>
      </c>
      <c r="B51" s="26" t="s">
        <v>25</v>
      </c>
      <c r="C51" s="23" t="s">
        <v>113</v>
      </c>
      <c r="D51" s="23" t="s">
        <v>25</v>
      </c>
      <c r="E51" s="53">
        <v>0</v>
      </c>
      <c r="F51" s="53">
        <v>4</v>
      </c>
      <c r="G51" s="53">
        <f t="shared" si="2"/>
        <v>4</v>
      </c>
      <c r="H51" s="53">
        <v>3.7199</v>
      </c>
      <c r="I51" s="55">
        <f t="shared" si="0"/>
        <v>18.5995</v>
      </c>
      <c r="J51" s="56">
        <v>40</v>
      </c>
      <c r="K51" s="57"/>
      <c r="L51" s="44">
        <v>30</v>
      </c>
      <c r="M51" s="58">
        <v>10</v>
      </c>
      <c r="N51" s="44">
        <f>I51+J51+K51+L51+M51</f>
        <v>98.5995</v>
      </c>
      <c r="O51" s="47"/>
    </row>
    <row r="52" s="3" customFormat="1" ht="27" spans="1:15">
      <c r="A52" s="25">
        <v>48</v>
      </c>
      <c r="B52" s="26" t="s">
        <v>25</v>
      </c>
      <c r="C52" s="23" t="s">
        <v>114</v>
      </c>
      <c r="D52" s="23" t="s">
        <v>25</v>
      </c>
      <c r="E52" s="53">
        <v>0</v>
      </c>
      <c r="F52" s="53">
        <v>3.96</v>
      </c>
      <c r="G52" s="53">
        <f t="shared" si="2"/>
        <v>3.96</v>
      </c>
      <c r="H52" s="53">
        <v>3.78</v>
      </c>
      <c r="I52" s="55">
        <f t="shared" si="0"/>
        <v>19.0909090909091</v>
      </c>
      <c r="J52" s="56">
        <v>40</v>
      </c>
      <c r="K52" s="57"/>
      <c r="L52" s="44">
        <v>30</v>
      </c>
      <c r="M52" s="58">
        <v>10</v>
      </c>
      <c r="N52" s="44">
        <f>I52+J52+K52+L52+M52</f>
        <v>99.0909090909091</v>
      </c>
      <c r="O52" s="47"/>
    </row>
    <row r="53" s="3" customFormat="1" ht="27" spans="1:15">
      <c r="A53" s="25">
        <v>49</v>
      </c>
      <c r="B53" s="26" t="s">
        <v>25</v>
      </c>
      <c r="C53" s="23" t="s">
        <v>115</v>
      </c>
      <c r="D53" s="23" t="s">
        <v>25</v>
      </c>
      <c r="E53" s="53">
        <v>0</v>
      </c>
      <c r="F53" s="53">
        <v>3.45</v>
      </c>
      <c r="G53" s="53">
        <f t="shared" si="2"/>
        <v>3.45</v>
      </c>
      <c r="H53" s="53">
        <v>3.45</v>
      </c>
      <c r="I53" s="55">
        <f t="shared" si="0"/>
        <v>20</v>
      </c>
      <c r="J53" s="56">
        <v>40</v>
      </c>
      <c r="K53" s="57"/>
      <c r="L53" s="44">
        <v>30</v>
      </c>
      <c r="M53" s="58">
        <v>10</v>
      </c>
      <c r="N53" s="44">
        <f>I53+J53+L53+M53</f>
        <v>100</v>
      </c>
      <c r="O53" s="47"/>
    </row>
    <row r="54" s="3" customFormat="1" ht="27" spans="1:15">
      <c r="A54" s="25">
        <v>50</v>
      </c>
      <c r="B54" s="26" t="s">
        <v>25</v>
      </c>
      <c r="C54" s="23" t="s">
        <v>116</v>
      </c>
      <c r="D54" s="23" t="s">
        <v>25</v>
      </c>
      <c r="E54" s="53">
        <v>0</v>
      </c>
      <c r="F54" s="53">
        <v>2.8</v>
      </c>
      <c r="G54" s="53">
        <f t="shared" si="2"/>
        <v>2.8</v>
      </c>
      <c r="H54" s="53">
        <v>2.8</v>
      </c>
      <c r="I54" s="55">
        <f t="shared" si="0"/>
        <v>20</v>
      </c>
      <c r="J54" s="56">
        <v>40</v>
      </c>
      <c r="K54" s="57"/>
      <c r="L54" s="44">
        <v>30</v>
      </c>
      <c r="M54" s="58">
        <v>10</v>
      </c>
      <c r="N54" s="44">
        <f>I54+J54+L54+M54</f>
        <v>100</v>
      </c>
      <c r="O54" s="47"/>
    </row>
    <row r="55" s="3" customFormat="1" ht="27" spans="1:15">
      <c r="A55" s="25">
        <v>51</v>
      </c>
      <c r="B55" s="26" t="s">
        <v>25</v>
      </c>
      <c r="C55" s="23" t="s">
        <v>117</v>
      </c>
      <c r="D55" s="23" t="s">
        <v>25</v>
      </c>
      <c r="E55" s="53">
        <v>0</v>
      </c>
      <c r="F55" s="53">
        <v>2.5</v>
      </c>
      <c r="G55" s="53">
        <f t="shared" si="2"/>
        <v>2.5</v>
      </c>
      <c r="H55" s="53">
        <v>1.48975</v>
      </c>
      <c r="I55" s="55">
        <f t="shared" si="0"/>
        <v>11.918</v>
      </c>
      <c r="J55" s="56">
        <v>40</v>
      </c>
      <c r="K55" s="57"/>
      <c r="L55" s="44">
        <v>30</v>
      </c>
      <c r="M55" s="58">
        <v>10</v>
      </c>
      <c r="N55" s="44">
        <f>I55+J55+L55+M55</f>
        <v>91.918</v>
      </c>
      <c r="O55" s="47"/>
    </row>
    <row r="56" s="3" customFormat="1" ht="40.5" spans="1:15">
      <c r="A56" s="25">
        <v>52</v>
      </c>
      <c r="B56" s="26" t="s">
        <v>25</v>
      </c>
      <c r="C56" s="23" t="s">
        <v>118</v>
      </c>
      <c r="D56" s="23" t="s">
        <v>25</v>
      </c>
      <c r="E56" s="53">
        <v>0</v>
      </c>
      <c r="F56" s="53">
        <v>1.522</v>
      </c>
      <c r="G56" s="53">
        <f t="shared" ref="G56:G67" si="10">E56+F56</f>
        <v>1.522</v>
      </c>
      <c r="H56" s="53">
        <v>1.522</v>
      </c>
      <c r="I56" s="55">
        <f t="shared" ref="I56:I67" si="11">H56/G56*20</f>
        <v>20</v>
      </c>
      <c r="J56" s="56">
        <v>40</v>
      </c>
      <c r="K56" s="57"/>
      <c r="L56" s="44">
        <v>30</v>
      </c>
      <c r="M56" s="58">
        <v>10</v>
      </c>
      <c r="N56" s="44">
        <f t="shared" ref="N56:N67" si="12">I56+J56+L56+M56</f>
        <v>100</v>
      </c>
      <c r="O56" s="47"/>
    </row>
    <row r="57" s="3" customFormat="1" ht="27" spans="1:15">
      <c r="A57" s="25">
        <v>53</v>
      </c>
      <c r="B57" s="26" t="s">
        <v>25</v>
      </c>
      <c r="C57" s="23" t="s">
        <v>119</v>
      </c>
      <c r="D57" s="23" t="s">
        <v>25</v>
      </c>
      <c r="E57" s="53">
        <v>0</v>
      </c>
      <c r="F57" s="53">
        <v>1.5</v>
      </c>
      <c r="G57" s="53">
        <f t="shared" si="10"/>
        <v>1.5</v>
      </c>
      <c r="H57" s="53">
        <v>0.417073</v>
      </c>
      <c r="I57" s="55">
        <f t="shared" si="11"/>
        <v>5.56097333333333</v>
      </c>
      <c r="J57" s="56">
        <v>40</v>
      </c>
      <c r="K57" s="57"/>
      <c r="L57" s="44">
        <v>30</v>
      </c>
      <c r="M57" s="58">
        <v>10</v>
      </c>
      <c r="N57" s="44">
        <f t="shared" si="12"/>
        <v>85.5609733333333</v>
      </c>
      <c r="O57" s="47" t="s">
        <v>120</v>
      </c>
    </row>
    <row r="58" s="3" customFormat="1" ht="27" spans="1:15">
      <c r="A58" s="25">
        <v>54</v>
      </c>
      <c r="B58" s="26" t="s">
        <v>25</v>
      </c>
      <c r="C58" s="23" t="s">
        <v>121</v>
      </c>
      <c r="D58" s="23" t="s">
        <v>25</v>
      </c>
      <c r="E58" s="53">
        <v>0</v>
      </c>
      <c r="F58" s="53">
        <v>1.4545</v>
      </c>
      <c r="G58" s="53">
        <f t="shared" si="10"/>
        <v>1.4545</v>
      </c>
      <c r="H58" s="53">
        <v>1.4545</v>
      </c>
      <c r="I58" s="55">
        <f t="shared" si="11"/>
        <v>20</v>
      </c>
      <c r="J58" s="56">
        <v>40</v>
      </c>
      <c r="K58" s="57"/>
      <c r="L58" s="44">
        <v>30</v>
      </c>
      <c r="M58" s="58">
        <v>10</v>
      </c>
      <c r="N58" s="44">
        <f t="shared" si="12"/>
        <v>100</v>
      </c>
      <c r="O58" s="47"/>
    </row>
    <row r="59" s="3" customFormat="1" ht="27" spans="1:15">
      <c r="A59" s="25">
        <v>55</v>
      </c>
      <c r="B59" s="26" t="s">
        <v>25</v>
      </c>
      <c r="C59" s="23" t="s">
        <v>122</v>
      </c>
      <c r="D59" s="23" t="s">
        <v>25</v>
      </c>
      <c r="E59" s="53">
        <v>0</v>
      </c>
      <c r="F59" s="53">
        <v>1.4025</v>
      </c>
      <c r="G59" s="53">
        <f t="shared" si="10"/>
        <v>1.4025</v>
      </c>
      <c r="H59" s="53">
        <v>1.4025</v>
      </c>
      <c r="I59" s="55">
        <f t="shared" si="11"/>
        <v>20</v>
      </c>
      <c r="J59" s="56">
        <v>40</v>
      </c>
      <c r="K59" s="57"/>
      <c r="L59" s="44">
        <v>30</v>
      </c>
      <c r="M59" s="58">
        <v>10</v>
      </c>
      <c r="N59" s="44">
        <f t="shared" si="12"/>
        <v>100</v>
      </c>
      <c r="O59" s="47"/>
    </row>
    <row r="60" s="3" customFormat="1" ht="27" spans="1:15">
      <c r="A60" s="25">
        <v>56</v>
      </c>
      <c r="B60" s="26" t="s">
        <v>25</v>
      </c>
      <c r="C60" s="23" t="s">
        <v>123</v>
      </c>
      <c r="D60" s="23" t="s">
        <v>25</v>
      </c>
      <c r="E60" s="53">
        <v>0</v>
      </c>
      <c r="F60" s="53">
        <v>1.32</v>
      </c>
      <c r="G60" s="53">
        <f t="shared" si="10"/>
        <v>1.32</v>
      </c>
      <c r="H60" s="53">
        <v>1.32</v>
      </c>
      <c r="I60" s="55">
        <f t="shared" si="11"/>
        <v>20</v>
      </c>
      <c r="J60" s="56">
        <v>40</v>
      </c>
      <c r="K60" s="57"/>
      <c r="L60" s="44">
        <v>30</v>
      </c>
      <c r="M60" s="58">
        <v>10</v>
      </c>
      <c r="N60" s="44">
        <f t="shared" si="12"/>
        <v>100</v>
      </c>
      <c r="O60" s="47"/>
    </row>
    <row r="61" s="3" customFormat="1" ht="27" spans="1:15">
      <c r="A61" s="25">
        <v>57</v>
      </c>
      <c r="B61" s="26" t="s">
        <v>25</v>
      </c>
      <c r="C61" s="23" t="s">
        <v>124</v>
      </c>
      <c r="D61" s="23" t="s">
        <v>25</v>
      </c>
      <c r="E61" s="53">
        <v>0</v>
      </c>
      <c r="F61" s="53">
        <v>1</v>
      </c>
      <c r="G61" s="53">
        <f t="shared" si="10"/>
        <v>1</v>
      </c>
      <c r="H61" s="53">
        <v>1</v>
      </c>
      <c r="I61" s="55">
        <f t="shared" si="11"/>
        <v>20</v>
      </c>
      <c r="J61" s="56">
        <v>40</v>
      </c>
      <c r="K61" s="57"/>
      <c r="L61" s="44">
        <v>30</v>
      </c>
      <c r="M61" s="58">
        <v>10</v>
      </c>
      <c r="N61" s="44">
        <f t="shared" si="12"/>
        <v>100</v>
      </c>
      <c r="O61" s="47"/>
    </row>
    <row r="62" s="3" customFormat="1" ht="27" spans="1:15">
      <c r="A62" s="25">
        <v>58</v>
      </c>
      <c r="B62" s="26" t="s">
        <v>25</v>
      </c>
      <c r="C62" s="23" t="s">
        <v>125</v>
      </c>
      <c r="D62" s="23" t="s">
        <v>25</v>
      </c>
      <c r="E62" s="53">
        <v>0</v>
      </c>
      <c r="F62" s="53">
        <v>0.8</v>
      </c>
      <c r="G62" s="53">
        <f t="shared" si="10"/>
        <v>0.8</v>
      </c>
      <c r="H62" s="53">
        <v>0.8</v>
      </c>
      <c r="I62" s="55">
        <f t="shared" si="11"/>
        <v>20</v>
      </c>
      <c r="J62" s="56">
        <v>40</v>
      </c>
      <c r="K62" s="57"/>
      <c r="L62" s="44">
        <v>30</v>
      </c>
      <c r="M62" s="58">
        <v>10</v>
      </c>
      <c r="N62" s="44">
        <f t="shared" si="12"/>
        <v>100</v>
      </c>
      <c r="O62" s="47"/>
    </row>
    <row r="63" s="3" customFormat="1" ht="27" spans="1:15">
      <c r="A63" s="25">
        <v>59</v>
      </c>
      <c r="B63" s="26" t="s">
        <v>25</v>
      </c>
      <c r="C63" s="23" t="s">
        <v>126</v>
      </c>
      <c r="D63" s="23" t="s">
        <v>25</v>
      </c>
      <c r="E63" s="53">
        <v>0</v>
      </c>
      <c r="F63" s="53">
        <v>0.6</v>
      </c>
      <c r="G63" s="53">
        <f t="shared" si="10"/>
        <v>0.6</v>
      </c>
      <c r="H63" s="53">
        <v>0.6</v>
      </c>
      <c r="I63" s="55">
        <f t="shared" si="11"/>
        <v>20</v>
      </c>
      <c r="J63" s="56">
        <v>40</v>
      </c>
      <c r="K63" s="57"/>
      <c r="L63" s="44">
        <v>30</v>
      </c>
      <c r="M63" s="58">
        <v>10</v>
      </c>
      <c r="N63" s="44">
        <f t="shared" si="12"/>
        <v>100</v>
      </c>
      <c r="O63" s="47"/>
    </row>
    <row r="64" s="3" customFormat="1" ht="27" spans="1:15">
      <c r="A64" s="25">
        <v>60</v>
      </c>
      <c r="B64" s="26" t="s">
        <v>25</v>
      </c>
      <c r="C64" s="23" t="s">
        <v>127</v>
      </c>
      <c r="D64" s="23" t="s">
        <v>25</v>
      </c>
      <c r="E64" s="53">
        <v>0</v>
      </c>
      <c r="F64" s="53">
        <v>0.5</v>
      </c>
      <c r="G64" s="53">
        <f t="shared" si="10"/>
        <v>0.5</v>
      </c>
      <c r="H64" s="53">
        <v>0.485</v>
      </c>
      <c r="I64" s="55">
        <f t="shared" si="11"/>
        <v>19.4</v>
      </c>
      <c r="J64" s="56">
        <v>40</v>
      </c>
      <c r="K64" s="57"/>
      <c r="L64" s="44">
        <v>30</v>
      </c>
      <c r="M64" s="58">
        <v>10</v>
      </c>
      <c r="N64" s="44">
        <f t="shared" si="12"/>
        <v>99.4</v>
      </c>
      <c r="O64" s="47"/>
    </row>
    <row r="65" s="3" customFormat="1" ht="27" spans="1:15">
      <c r="A65" s="25">
        <v>61</v>
      </c>
      <c r="B65" s="26" t="s">
        <v>25</v>
      </c>
      <c r="C65" s="23" t="s">
        <v>128</v>
      </c>
      <c r="D65" s="23" t="s">
        <v>25</v>
      </c>
      <c r="E65" s="53">
        <v>0</v>
      </c>
      <c r="F65" s="53">
        <v>0.5</v>
      </c>
      <c r="G65" s="53">
        <f t="shared" si="10"/>
        <v>0.5</v>
      </c>
      <c r="H65" s="53">
        <v>0.5</v>
      </c>
      <c r="I65" s="55">
        <f t="shared" si="11"/>
        <v>20</v>
      </c>
      <c r="J65" s="56">
        <v>30.46</v>
      </c>
      <c r="K65" s="57"/>
      <c r="L65" s="44">
        <v>30</v>
      </c>
      <c r="M65" s="58">
        <v>10</v>
      </c>
      <c r="N65" s="44">
        <f t="shared" si="12"/>
        <v>90.46</v>
      </c>
      <c r="O65" s="26" t="s">
        <v>129</v>
      </c>
    </row>
  </sheetData>
  <autoFilter xmlns:etc="http://www.wps.cn/officeDocument/2017/etCustomData" ref="A4:O65" etc:filterBottomFollowUsedRange="0">
    <extLst/>
  </autoFilter>
  <mergeCells count="69">
    <mergeCell ref="A1:O1"/>
    <mergeCell ref="A2:B2"/>
    <mergeCell ref="E2:F2"/>
    <mergeCell ref="E3:G3"/>
    <mergeCell ref="I3:N3"/>
    <mergeCell ref="J5:K5"/>
    <mergeCell ref="J6:K6"/>
    <mergeCell ref="J7:K7"/>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7:K27"/>
    <mergeCell ref="J28:K28"/>
    <mergeCell ref="J29:K29"/>
    <mergeCell ref="J30:K30"/>
    <mergeCell ref="J31:K31"/>
    <mergeCell ref="J32:K32"/>
    <mergeCell ref="J34:K34"/>
    <mergeCell ref="J35:K35"/>
    <mergeCell ref="J36:K36"/>
    <mergeCell ref="J37:K37"/>
    <mergeCell ref="J38:K38"/>
    <mergeCell ref="J39:K39"/>
    <mergeCell ref="J40:K40"/>
    <mergeCell ref="J41:K41"/>
    <mergeCell ref="J42:K42"/>
    <mergeCell ref="J43:K43"/>
    <mergeCell ref="J44:K44"/>
    <mergeCell ref="J45:K45"/>
    <mergeCell ref="J46:K46"/>
    <mergeCell ref="J47:K47"/>
    <mergeCell ref="J48:K48"/>
    <mergeCell ref="J49:K49"/>
    <mergeCell ref="J50:K50"/>
    <mergeCell ref="J51:K51"/>
    <mergeCell ref="J52:K52"/>
    <mergeCell ref="J53:K53"/>
    <mergeCell ref="J54:K54"/>
    <mergeCell ref="J55:K55"/>
    <mergeCell ref="J56:K56"/>
    <mergeCell ref="J57:K57"/>
    <mergeCell ref="J58:K58"/>
    <mergeCell ref="J59:K59"/>
    <mergeCell ref="J60:K60"/>
    <mergeCell ref="J61:K61"/>
    <mergeCell ref="J62:K62"/>
    <mergeCell ref="J63:K63"/>
    <mergeCell ref="J64:K64"/>
    <mergeCell ref="J65:K65"/>
    <mergeCell ref="A3:A4"/>
    <mergeCell ref="B3:B4"/>
    <mergeCell ref="C3:C4"/>
    <mergeCell ref="D3:D4"/>
    <mergeCell ref="H3:H4"/>
    <mergeCell ref="O3:O4"/>
  </mergeCells>
  <printOptions horizontalCentered="1"/>
  <pageMargins left="0.393055555555556" right="0.393055555555556" top="0.393055555555556" bottom="0.393055555555556" header="0.298611111111111" footer="0.298611111111111"/>
  <pageSetup paperSize="9" scale="55" orientation="landscape" horizontalDpi="600"/>
  <headerFooter/>
  <rowBreaks count="1" manualBreakCount="1">
    <brk id="47" max="14"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71"/>
  <sheetViews>
    <sheetView view="pageBreakPreview" zoomScale="70" zoomScaleNormal="50" workbookViewId="0">
      <selection activeCell="E5" sqref="E5"/>
    </sheetView>
  </sheetViews>
  <sheetFormatPr defaultColWidth="9" defaultRowHeight="13.5"/>
  <cols>
    <col min="1" max="1" width="4.58333333333333" style="4" customWidth="1"/>
    <col min="2" max="2" width="22.9" customWidth="1"/>
    <col min="3" max="3" width="28.275" style="5" customWidth="1"/>
    <col min="4" max="4" width="18.3916666666667" style="5" customWidth="1"/>
    <col min="5" max="5" width="17.325" style="6" customWidth="1"/>
    <col min="6" max="8" width="18.3916666666667" style="6" customWidth="1"/>
    <col min="9" max="9" width="12.8" style="7" customWidth="1"/>
    <col min="10" max="11" width="9" customWidth="1"/>
    <col min="12" max="12" width="9" style="8" customWidth="1"/>
    <col min="13" max="13" width="11.2416666666667" style="9" customWidth="1"/>
    <col min="14" max="14" width="8.525" customWidth="1"/>
    <col min="15" max="15" width="26" customWidth="1"/>
    <col min="16" max="16" width="12.8" style="10"/>
  </cols>
  <sheetData>
    <row r="1" ht="57" customHeight="1" spans="1:15">
      <c r="A1" s="11" t="s">
        <v>28</v>
      </c>
      <c r="B1" s="11"/>
      <c r="C1" s="12"/>
      <c r="D1" s="12"/>
      <c r="E1" s="13"/>
      <c r="F1" s="13"/>
      <c r="G1" s="13"/>
      <c r="H1" s="13"/>
      <c r="I1" s="29"/>
      <c r="J1" s="12"/>
      <c r="K1" s="12"/>
      <c r="L1" s="13"/>
      <c r="M1" s="30"/>
      <c r="N1" s="12"/>
      <c r="O1" s="12"/>
    </row>
    <row r="2" s="1" customFormat="1" ht="24.95" customHeight="1" spans="1:16">
      <c r="A2" s="14" t="s">
        <v>1</v>
      </c>
      <c r="B2" s="14"/>
      <c r="C2" s="14"/>
      <c r="D2" s="14"/>
      <c r="E2" s="15" t="s">
        <v>3</v>
      </c>
      <c r="F2" s="15"/>
      <c r="G2" s="15"/>
      <c r="H2" s="15"/>
      <c r="I2" s="31"/>
      <c r="J2" s="14"/>
      <c r="K2" s="14"/>
      <c r="L2" s="15"/>
      <c r="M2" s="32"/>
      <c r="N2" s="14"/>
      <c r="O2" s="14" t="s">
        <v>4</v>
      </c>
      <c r="P2" s="33"/>
    </row>
    <row r="3" s="2" customFormat="1" ht="18.95" customHeight="1" spans="1:16">
      <c r="A3" s="16" t="s">
        <v>5</v>
      </c>
      <c r="B3" s="16" t="s">
        <v>7</v>
      </c>
      <c r="C3" s="16" t="s">
        <v>8</v>
      </c>
      <c r="D3" s="16" t="s">
        <v>9</v>
      </c>
      <c r="E3" s="17" t="s">
        <v>10</v>
      </c>
      <c r="F3" s="17"/>
      <c r="G3" s="17"/>
      <c r="H3" s="17" t="s">
        <v>11</v>
      </c>
      <c r="I3" s="34" t="s">
        <v>29</v>
      </c>
      <c r="J3" s="16"/>
      <c r="K3" s="16"/>
      <c r="L3" s="17"/>
      <c r="M3" s="35"/>
      <c r="N3" s="16"/>
      <c r="O3" s="16" t="s">
        <v>14</v>
      </c>
      <c r="P3" s="36"/>
    </row>
    <row r="4" s="2" customFormat="1" ht="30" customHeight="1" spans="1:16">
      <c r="A4" s="16"/>
      <c r="B4" s="16"/>
      <c r="C4" s="16"/>
      <c r="D4" s="16"/>
      <c r="E4" s="17" t="s">
        <v>15</v>
      </c>
      <c r="F4" s="17" t="s">
        <v>16</v>
      </c>
      <c r="G4" s="17" t="s">
        <v>17</v>
      </c>
      <c r="H4" s="17"/>
      <c r="I4" s="34" t="s">
        <v>18</v>
      </c>
      <c r="J4" s="16" t="s">
        <v>30</v>
      </c>
      <c r="K4" s="16" t="s">
        <v>31</v>
      </c>
      <c r="L4" s="17" t="s">
        <v>21</v>
      </c>
      <c r="M4" s="35" t="s">
        <v>32</v>
      </c>
      <c r="N4" s="16" t="s">
        <v>23</v>
      </c>
      <c r="O4" s="16"/>
      <c r="P4" s="36"/>
    </row>
    <row r="5" ht="30" customHeight="1" spans="1:17">
      <c r="A5" s="18">
        <v>1</v>
      </c>
      <c r="B5" s="19" t="s">
        <v>25</v>
      </c>
      <c r="C5" s="20" t="s">
        <v>33</v>
      </c>
      <c r="D5" s="20" t="s">
        <v>34</v>
      </c>
      <c r="E5" s="21">
        <v>37160000</v>
      </c>
      <c r="F5" s="21">
        <f>G5-E5</f>
        <v>0</v>
      </c>
      <c r="G5" s="21">
        <v>37160000</v>
      </c>
      <c r="H5" s="21">
        <v>37160000</v>
      </c>
      <c r="I5" s="37">
        <f>H5/G5*20</f>
        <v>20</v>
      </c>
      <c r="J5" s="38">
        <v>39.49</v>
      </c>
      <c r="K5" s="39"/>
      <c r="L5" s="40">
        <v>28.5</v>
      </c>
      <c r="M5" s="41">
        <v>10</v>
      </c>
      <c r="N5" s="40">
        <f t="shared" ref="N5:N19" si="0">I5+J5+L5+M5</f>
        <v>97.99</v>
      </c>
      <c r="O5" s="42"/>
      <c r="P5" s="10">
        <f>H5/G5</f>
        <v>1</v>
      </c>
      <c r="Q5" t="s">
        <v>130</v>
      </c>
    </row>
    <row r="6" ht="54" spans="1:17">
      <c r="A6" s="18">
        <v>2</v>
      </c>
      <c r="B6" s="19" t="s">
        <v>25</v>
      </c>
      <c r="C6" s="20" t="s">
        <v>35</v>
      </c>
      <c r="D6" s="20" t="s">
        <v>36</v>
      </c>
      <c r="E6" s="21">
        <v>36370000</v>
      </c>
      <c r="F6" s="21">
        <f t="shared" ref="F6:F37" si="1">G6-E6</f>
        <v>0</v>
      </c>
      <c r="G6" s="21">
        <v>36370000</v>
      </c>
      <c r="H6" s="21">
        <v>36367386.74</v>
      </c>
      <c r="I6" s="37">
        <f t="shared" ref="I6:I37" si="2">H6/G6*20</f>
        <v>19.9985629584823</v>
      </c>
      <c r="J6" s="38">
        <v>40</v>
      </c>
      <c r="K6" s="39"/>
      <c r="L6" s="40">
        <v>30</v>
      </c>
      <c r="M6" s="41">
        <v>10</v>
      </c>
      <c r="N6" s="40">
        <f t="shared" si="0"/>
        <v>99.9985629584823</v>
      </c>
      <c r="O6" s="19" t="s">
        <v>37</v>
      </c>
      <c r="P6" s="10">
        <f t="shared" ref="P6:P37" si="3">H5/G5</f>
        <v>1</v>
      </c>
      <c r="Q6" t="s">
        <v>130</v>
      </c>
    </row>
    <row r="7" ht="40.5" spans="1:17">
      <c r="A7" s="18">
        <v>3</v>
      </c>
      <c r="B7" s="19" t="s">
        <v>25</v>
      </c>
      <c r="C7" s="20" t="s">
        <v>38</v>
      </c>
      <c r="D7" s="20" t="s">
        <v>39</v>
      </c>
      <c r="E7" s="21">
        <v>30000000</v>
      </c>
      <c r="F7" s="21">
        <f t="shared" si="1"/>
        <v>0</v>
      </c>
      <c r="G7" s="21">
        <v>30000000</v>
      </c>
      <c r="H7" s="21">
        <v>20551264.4</v>
      </c>
      <c r="I7" s="37">
        <f t="shared" si="2"/>
        <v>13.7008429333333</v>
      </c>
      <c r="J7" s="38">
        <v>35.5</v>
      </c>
      <c r="K7" s="39"/>
      <c r="L7" s="40">
        <v>28</v>
      </c>
      <c r="M7" s="41">
        <v>10</v>
      </c>
      <c r="N7" s="40">
        <f t="shared" si="0"/>
        <v>87.2008429333333</v>
      </c>
      <c r="O7" s="19" t="s">
        <v>40</v>
      </c>
      <c r="P7" s="10">
        <f t="shared" si="3"/>
        <v>0.999928147924113</v>
      </c>
      <c r="Q7" t="s">
        <v>130</v>
      </c>
    </row>
    <row r="8" ht="54" spans="1:16">
      <c r="A8" s="18">
        <v>4</v>
      </c>
      <c r="B8" s="19" t="s">
        <v>25</v>
      </c>
      <c r="C8" s="20" t="s">
        <v>41</v>
      </c>
      <c r="D8" s="20" t="s">
        <v>25</v>
      </c>
      <c r="E8" s="21"/>
      <c r="F8" s="21">
        <f t="shared" si="1"/>
        <v>25315140</v>
      </c>
      <c r="G8" s="21">
        <v>25315140</v>
      </c>
      <c r="H8" s="21">
        <v>25315140</v>
      </c>
      <c r="I8" s="37">
        <f t="shared" si="2"/>
        <v>20</v>
      </c>
      <c r="J8" s="43">
        <v>20</v>
      </c>
      <c r="K8" s="43">
        <v>20</v>
      </c>
      <c r="L8" s="40">
        <v>30</v>
      </c>
      <c r="M8" s="41">
        <v>10</v>
      </c>
      <c r="N8" s="40">
        <f>I8+J8+K8+L8+M8</f>
        <v>100</v>
      </c>
      <c r="O8" s="19" t="s">
        <v>42</v>
      </c>
      <c r="P8" s="10">
        <f t="shared" si="3"/>
        <v>0.685042146666667</v>
      </c>
    </row>
    <row r="9" ht="30" customHeight="1" spans="1:17">
      <c r="A9" s="18">
        <v>5</v>
      </c>
      <c r="B9" s="19" t="s">
        <v>25</v>
      </c>
      <c r="C9" s="20" t="s">
        <v>43</v>
      </c>
      <c r="D9" s="22" t="s">
        <v>44</v>
      </c>
      <c r="E9" s="21">
        <v>20500000</v>
      </c>
      <c r="F9" s="21">
        <f t="shared" si="1"/>
        <v>0</v>
      </c>
      <c r="G9" s="21">
        <v>20500000</v>
      </c>
      <c r="H9" s="21">
        <v>19824669.62</v>
      </c>
      <c r="I9" s="37">
        <f t="shared" si="2"/>
        <v>19.3411410926829</v>
      </c>
      <c r="J9" s="38">
        <v>40</v>
      </c>
      <c r="K9" s="39"/>
      <c r="L9" s="40">
        <v>29</v>
      </c>
      <c r="M9" s="41">
        <v>10</v>
      </c>
      <c r="N9" s="40">
        <f t="shared" si="0"/>
        <v>98.3411410926829</v>
      </c>
      <c r="O9" s="19" t="s">
        <v>45</v>
      </c>
      <c r="P9" s="10">
        <f t="shared" si="3"/>
        <v>1</v>
      </c>
      <c r="Q9" t="s">
        <v>130</v>
      </c>
    </row>
    <row r="10" ht="54" spans="1:16">
      <c r="A10" s="18">
        <v>6</v>
      </c>
      <c r="B10" s="19" t="s">
        <v>25</v>
      </c>
      <c r="C10" s="20" t="s">
        <v>46</v>
      </c>
      <c r="D10" s="20" t="s">
        <v>25</v>
      </c>
      <c r="E10" s="21"/>
      <c r="F10" s="21">
        <f t="shared" si="1"/>
        <v>15054499.87</v>
      </c>
      <c r="G10" s="21">
        <v>15054499.87</v>
      </c>
      <c r="H10" s="21">
        <v>15017024.47</v>
      </c>
      <c r="I10" s="37">
        <f t="shared" si="2"/>
        <v>19.9502136898288</v>
      </c>
      <c r="J10" s="38">
        <v>40</v>
      </c>
      <c r="K10" s="39"/>
      <c r="L10" s="40">
        <v>30</v>
      </c>
      <c r="M10" s="41">
        <v>10</v>
      </c>
      <c r="N10" s="40">
        <f t="shared" si="0"/>
        <v>99.9502136898288</v>
      </c>
      <c r="O10" s="19" t="s">
        <v>47</v>
      </c>
      <c r="P10" s="10">
        <f t="shared" si="3"/>
        <v>0.967057054634146</v>
      </c>
    </row>
    <row r="11" ht="67.5" spans="1:17">
      <c r="A11" s="18">
        <v>7</v>
      </c>
      <c r="B11" s="19" t="s">
        <v>25</v>
      </c>
      <c r="C11" s="20" t="s">
        <v>48</v>
      </c>
      <c r="D11" s="20" t="s">
        <v>49</v>
      </c>
      <c r="E11" s="21">
        <v>12380000</v>
      </c>
      <c r="F11" s="21">
        <f t="shared" si="1"/>
        <v>0</v>
      </c>
      <c r="G11" s="21">
        <v>12380000</v>
      </c>
      <c r="H11" s="21">
        <v>12380000</v>
      </c>
      <c r="I11" s="37">
        <f t="shared" si="2"/>
        <v>20</v>
      </c>
      <c r="J11" s="38">
        <v>40</v>
      </c>
      <c r="K11" s="39"/>
      <c r="L11" s="40">
        <v>30</v>
      </c>
      <c r="M11" s="41">
        <v>10</v>
      </c>
      <c r="N11" s="40">
        <f t="shared" si="0"/>
        <v>100</v>
      </c>
      <c r="O11" s="19" t="s">
        <v>50</v>
      </c>
      <c r="P11" s="10">
        <f t="shared" si="3"/>
        <v>0.99751068449144</v>
      </c>
      <c r="Q11" t="s">
        <v>130</v>
      </c>
    </row>
    <row r="12" ht="40.5" spans="1:17">
      <c r="A12" s="18">
        <v>8</v>
      </c>
      <c r="B12" s="19" t="s">
        <v>25</v>
      </c>
      <c r="C12" s="23" t="s">
        <v>51</v>
      </c>
      <c r="D12" s="20" t="s">
        <v>52</v>
      </c>
      <c r="E12" s="21">
        <v>9470000</v>
      </c>
      <c r="F12" s="21">
        <f t="shared" si="1"/>
        <v>300000</v>
      </c>
      <c r="G12" s="24">
        <v>9770000</v>
      </c>
      <c r="H12" s="24">
        <v>9770000</v>
      </c>
      <c r="I12" s="37">
        <f t="shared" si="2"/>
        <v>20</v>
      </c>
      <c r="J12" s="38">
        <v>40</v>
      </c>
      <c r="K12" s="39"/>
      <c r="L12" s="40">
        <v>30</v>
      </c>
      <c r="M12" s="41">
        <v>10</v>
      </c>
      <c r="N12" s="40">
        <f t="shared" si="0"/>
        <v>100</v>
      </c>
      <c r="O12" s="19" t="s">
        <v>53</v>
      </c>
      <c r="P12" s="10">
        <f t="shared" si="3"/>
        <v>1</v>
      </c>
      <c r="Q12" t="s">
        <v>130</v>
      </c>
    </row>
    <row r="13" s="3" customFormat="1" ht="27" spans="1:16">
      <c r="A13" s="25">
        <v>9</v>
      </c>
      <c r="B13" s="26" t="s">
        <v>25</v>
      </c>
      <c r="C13" s="20" t="s">
        <v>54</v>
      </c>
      <c r="D13" s="20" t="s">
        <v>25</v>
      </c>
      <c r="E13" s="21"/>
      <c r="F13" s="21">
        <f t="shared" si="1"/>
        <v>6100000</v>
      </c>
      <c r="G13" s="27">
        <v>6100000</v>
      </c>
      <c r="H13" s="27">
        <v>6100000</v>
      </c>
      <c r="I13" s="37">
        <f t="shared" si="2"/>
        <v>20</v>
      </c>
      <c r="J13" s="38">
        <v>40</v>
      </c>
      <c r="K13" s="39"/>
      <c r="L13" s="40">
        <v>30</v>
      </c>
      <c r="M13" s="41">
        <v>10</v>
      </c>
      <c r="N13" s="44">
        <f>I13+J14+L14+M14</f>
        <v>100</v>
      </c>
      <c r="P13" s="45">
        <f t="shared" si="3"/>
        <v>1</v>
      </c>
    </row>
    <row r="14" ht="27" spans="1:17">
      <c r="A14" s="18">
        <v>10</v>
      </c>
      <c r="B14" s="19" t="s">
        <v>25</v>
      </c>
      <c r="C14" s="20" t="s">
        <v>55</v>
      </c>
      <c r="D14" s="20" t="s">
        <v>56</v>
      </c>
      <c r="E14" s="21">
        <v>6000000</v>
      </c>
      <c r="F14" s="21">
        <f t="shared" si="1"/>
        <v>0</v>
      </c>
      <c r="G14" s="27">
        <v>6000000</v>
      </c>
      <c r="H14" s="27">
        <v>6000000</v>
      </c>
      <c r="I14" s="37">
        <f t="shared" si="2"/>
        <v>20</v>
      </c>
      <c r="J14" s="38">
        <v>40</v>
      </c>
      <c r="K14" s="39"/>
      <c r="L14" s="40">
        <v>30</v>
      </c>
      <c r="M14" s="41">
        <v>10</v>
      </c>
      <c r="N14" s="40">
        <f>I14+J14+L14+M14</f>
        <v>100</v>
      </c>
      <c r="O14" s="19"/>
      <c r="P14" s="10">
        <f t="shared" si="3"/>
        <v>1</v>
      </c>
      <c r="Q14" t="s">
        <v>130</v>
      </c>
    </row>
    <row r="15" ht="27" spans="1:17">
      <c r="A15" s="18">
        <v>11</v>
      </c>
      <c r="B15" s="19" t="s">
        <v>25</v>
      </c>
      <c r="C15" s="20" t="s">
        <v>57</v>
      </c>
      <c r="D15" s="20" t="s">
        <v>58</v>
      </c>
      <c r="E15" s="21">
        <v>5000000</v>
      </c>
      <c r="F15" s="21">
        <f t="shared" si="1"/>
        <v>0</v>
      </c>
      <c r="G15" s="27">
        <v>5000000</v>
      </c>
      <c r="H15" s="27">
        <v>4443416.81</v>
      </c>
      <c r="I15" s="37">
        <f t="shared" si="2"/>
        <v>17.77366724</v>
      </c>
      <c r="J15" s="38">
        <v>39.99</v>
      </c>
      <c r="K15" s="39"/>
      <c r="L15" s="40">
        <v>30</v>
      </c>
      <c r="M15" s="41">
        <v>10</v>
      </c>
      <c r="N15" s="40">
        <f t="shared" si="0"/>
        <v>97.76366724</v>
      </c>
      <c r="O15" s="42"/>
      <c r="P15" s="10">
        <f t="shared" si="3"/>
        <v>1</v>
      </c>
      <c r="Q15" t="s">
        <v>130</v>
      </c>
    </row>
    <row r="16" ht="27" spans="1:16">
      <c r="A16" s="18">
        <v>12</v>
      </c>
      <c r="B16" s="19" t="s">
        <v>25</v>
      </c>
      <c r="C16" s="20" t="s">
        <v>59</v>
      </c>
      <c r="D16" s="20" t="s">
        <v>25</v>
      </c>
      <c r="E16" s="21"/>
      <c r="F16" s="21">
        <f t="shared" si="1"/>
        <v>4582478.5</v>
      </c>
      <c r="G16" s="27">
        <v>4582478.5</v>
      </c>
      <c r="H16" s="27">
        <v>4582478.5</v>
      </c>
      <c r="I16" s="37">
        <f t="shared" si="2"/>
        <v>20</v>
      </c>
      <c r="J16" s="38">
        <v>40</v>
      </c>
      <c r="K16" s="39"/>
      <c r="L16" s="40">
        <v>30</v>
      </c>
      <c r="M16" s="41">
        <v>10</v>
      </c>
      <c r="N16" s="40">
        <f t="shared" si="0"/>
        <v>100</v>
      </c>
      <c r="O16" s="19"/>
      <c r="P16" s="10">
        <f t="shared" si="3"/>
        <v>0.888683362</v>
      </c>
    </row>
    <row r="17" ht="27" spans="1:16">
      <c r="A17" s="18">
        <v>13</v>
      </c>
      <c r="B17" s="19" t="s">
        <v>25</v>
      </c>
      <c r="C17" s="20" t="s">
        <v>60</v>
      </c>
      <c r="D17" s="20" t="s">
        <v>25</v>
      </c>
      <c r="E17" s="21"/>
      <c r="F17" s="21">
        <f t="shared" si="1"/>
        <v>2900000</v>
      </c>
      <c r="G17" s="27">
        <v>2900000</v>
      </c>
      <c r="H17" s="27">
        <v>2900000</v>
      </c>
      <c r="I17" s="37">
        <f t="shared" si="2"/>
        <v>20</v>
      </c>
      <c r="J17" s="38">
        <v>40</v>
      </c>
      <c r="K17" s="39"/>
      <c r="L17" s="40">
        <v>30</v>
      </c>
      <c r="M17" s="41">
        <v>10</v>
      </c>
      <c r="N17" s="40">
        <f t="shared" si="0"/>
        <v>100</v>
      </c>
      <c r="O17" s="42"/>
      <c r="P17" s="10">
        <f t="shared" si="3"/>
        <v>1</v>
      </c>
    </row>
    <row r="18" ht="27" spans="1:17">
      <c r="A18" s="18">
        <v>14</v>
      </c>
      <c r="B18" s="19" t="s">
        <v>25</v>
      </c>
      <c r="C18" s="20" t="s">
        <v>61</v>
      </c>
      <c r="D18" s="20" t="s">
        <v>62</v>
      </c>
      <c r="E18" s="21">
        <v>2770600</v>
      </c>
      <c r="F18" s="21">
        <f t="shared" si="1"/>
        <v>0</v>
      </c>
      <c r="G18" s="27">
        <v>2770600</v>
      </c>
      <c r="H18" s="27">
        <v>2770600</v>
      </c>
      <c r="I18" s="37">
        <f t="shared" si="2"/>
        <v>20</v>
      </c>
      <c r="J18" s="38">
        <v>40</v>
      </c>
      <c r="K18" s="39"/>
      <c r="L18" s="40">
        <v>30</v>
      </c>
      <c r="M18" s="41">
        <v>10</v>
      </c>
      <c r="N18" s="40">
        <f t="shared" si="0"/>
        <v>100</v>
      </c>
      <c r="O18" s="19"/>
      <c r="P18" s="10">
        <f t="shared" si="3"/>
        <v>1</v>
      </c>
      <c r="Q18" t="s">
        <v>130</v>
      </c>
    </row>
    <row r="19" ht="27" spans="1:17">
      <c r="A19" s="18">
        <v>15</v>
      </c>
      <c r="B19" s="19" t="s">
        <v>25</v>
      </c>
      <c r="C19" s="20" t="s">
        <v>63</v>
      </c>
      <c r="D19" s="20" t="s">
        <v>64</v>
      </c>
      <c r="E19" s="21">
        <v>2250000</v>
      </c>
      <c r="F19" s="21">
        <f t="shared" si="1"/>
        <v>0</v>
      </c>
      <c r="G19" s="27">
        <v>2250000</v>
      </c>
      <c r="H19" s="27">
        <v>2250000</v>
      </c>
      <c r="I19" s="37">
        <f t="shared" si="2"/>
        <v>20</v>
      </c>
      <c r="J19" s="38">
        <v>39.5</v>
      </c>
      <c r="K19" s="39"/>
      <c r="L19" s="40">
        <v>30</v>
      </c>
      <c r="M19" s="41">
        <v>10</v>
      </c>
      <c r="N19" s="40">
        <f t="shared" si="0"/>
        <v>99.5</v>
      </c>
      <c r="O19" s="19"/>
      <c r="P19" s="10">
        <f t="shared" si="3"/>
        <v>1</v>
      </c>
      <c r="Q19" t="s">
        <v>130</v>
      </c>
    </row>
    <row r="20" ht="27" spans="1:16">
      <c r="A20" s="18">
        <v>16</v>
      </c>
      <c r="B20" s="19" t="s">
        <v>25</v>
      </c>
      <c r="C20" s="20" t="s">
        <v>65</v>
      </c>
      <c r="D20" s="20" t="s">
        <v>25</v>
      </c>
      <c r="E20" s="21"/>
      <c r="F20" s="21">
        <f t="shared" si="1"/>
        <v>2244571.47</v>
      </c>
      <c r="G20" s="27">
        <v>2244571.47</v>
      </c>
      <c r="H20" s="27">
        <v>2239116.69</v>
      </c>
      <c r="I20" s="37">
        <f t="shared" si="2"/>
        <v>19.9513958002861</v>
      </c>
      <c r="J20" s="38">
        <v>40</v>
      </c>
      <c r="K20" s="39"/>
      <c r="L20" s="40">
        <v>30</v>
      </c>
      <c r="M20" s="41">
        <v>10</v>
      </c>
      <c r="N20" s="40">
        <f t="shared" ref="N20:N24" si="4">I20+J20+K20+L20+M20</f>
        <v>99.9513958002861</v>
      </c>
      <c r="O20" s="19"/>
      <c r="P20" s="10">
        <f t="shared" si="3"/>
        <v>1</v>
      </c>
    </row>
    <row r="21" ht="27" spans="1:16">
      <c r="A21" s="18">
        <v>17</v>
      </c>
      <c r="B21" s="19" t="s">
        <v>25</v>
      </c>
      <c r="C21" s="20" t="s">
        <v>66</v>
      </c>
      <c r="D21" s="20" t="s">
        <v>25</v>
      </c>
      <c r="E21" s="21"/>
      <c r="F21" s="21">
        <f t="shared" si="1"/>
        <v>1452430</v>
      </c>
      <c r="G21" s="27">
        <v>1452430</v>
      </c>
      <c r="H21" s="27">
        <v>998259.03</v>
      </c>
      <c r="I21" s="37">
        <f t="shared" si="2"/>
        <v>13.7460535791742</v>
      </c>
      <c r="J21" s="38">
        <v>33.75</v>
      </c>
      <c r="K21" s="39"/>
      <c r="L21" s="40">
        <v>30</v>
      </c>
      <c r="M21" s="41">
        <v>10</v>
      </c>
      <c r="N21" s="40">
        <f t="shared" si="4"/>
        <v>87.4960535791742</v>
      </c>
      <c r="O21" s="19" t="s">
        <v>67</v>
      </c>
      <c r="P21" s="10">
        <f t="shared" si="3"/>
        <v>0.997569790014305</v>
      </c>
    </row>
    <row r="22" ht="40.5" spans="1:16">
      <c r="A22" s="18">
        <v>18</v>
      </c>
      <c r="B22" s="19" t="s">
        <v>25</v>
      </c>
      <c r="C22" s="20" t="s">
        <v>51</v>
      </c>
      <c r="D22" s="20" t="s">
        <v>25</v>
      </c>
      <c r="E22" s="21"/>
      <c r="F22" s="21">
        <f t="shared" si="1"/>
        <v>1230000</v>
      </c>
      <c r="G22" s="27">
        <v>1230000</v>
      </c>
      <c r="H22" s="27">
        <v>1230000</v>
      </c>
      <c r="I22" s="37">
        <f t="shared" si="2"/>
        <v>20</v>
      </c>
      <c r="J22" s="38">
        <v>40</v>
      </c>
      <c r="K22" s="39"/>
      <c r="L22" s="40">
        <v>30</v>
      </c>
      <c r="M22" s="41">
        <v>10</v>
      </c>
      <c r="N22" s="40">
        <f t="shared" si="4"/>
        <v>100</v>
      </c>
      <c r="O22" s="19" t="s">
        <v>53</v>
      </c>
      <c r="P22" s="10">
        <f t="shared" si="3"/>
        <v>0.687302678958711</v>
      </c>
    </row>
    <row r="23" ht="27" spans="1:16">
      <c r="A23" s="18">
        <v>19</v>
      </c>
      <c r="B23" s="19" t="s">
        <v>25</v>
      </c>
      <c r="C23" s="20" t="s">
        <v>68</v>
      </c>
      <c r="D23" s="20" t="s">
        <v>25</v>
      </c>
      <c r="E23" s="21"/>
      <c r="F23" s="21">
        <f t="shared" si="1"/>
        <v>1200000</v>
      </c>
      <c r="G23" s="27">
        <v>1200000</v>
      </c>
      <c r="H23" s="27">
        <v>1200000</v>
      </c>
      <c r="I23" s="37">
        <f t="shared" si="2"/>
        <v>20</v>
      </c>
      <c r="J23" s="38">
        <v>40</v>
      </c>
      <c r="K23" s="39"/>
      <c r="L23" s="40">
        <v>30</v>
      </c>
      <c r="M23" s="41">
        <v>10</v>
      </c>
      <c r="N23" s="40">
        <f t="shared" si="4"/>
        <v>100</v>
      </c>
      <c r="O23" s="42"/>
      <c r="P23" s="10">
        <f t="shared" si="3"/>
        <v>1</v>
      </c>
    </row>
    <row r="24" ht="27" spans="1:16">
      <c r="A24" s="18">
        <v>20</v>
      </c>
      <c r="B24" s="19" t="s">
        <v>25</v>
      </c>
      <c r="C24" s="20" t="s">
        <v>131</v>
      </c>
      <c r="D24" s="20" t="s">
        <v>25</v>
      </c>
      <c r="E24" s="21"/>
      <c r="F24" s="21">
        <f t="shared" si="1"/>
        <v>1000000</v>
      </c>
      <c r="G24" s="27">
        <v>1000000</v>
      </c>
      <c r="H24" s="27">
        <v>0</v>
      </c>
      <c r="I24" s="37">
        <f t="shared" si="2"/>
        <v>0</v>
      </c>
      <c r="J24" s="38"/>
      <c r="K24" s="39"/>
      <c r="L24" s="40"/>
      <c r="M24" s="41"/>
      <c r="N24" s="40">
        <f t="shared" si="4"/>
        <v>0</v>
      </c>
      <c r="O24" s="42"/>
      <c r="P24" s="10">
        <f t="shared" si="3"/>
        <v>1</v>
      </c>
    </row>
    <row r="25" ht="27" spans="1:16">
      <c r="A25" s="18">
        <v>21</v>
      </c>
      <c r="B25" s="19" t="s">
        <v>25</v>
      </c>
      <c r="C25" s="20" t="s">
        <v>69</v>
      </c>
      <c r="D25" s="20" t="s">
        <v>25</v>
      </c>
      <c r="E25" s="21"/>
      <c r="F25" s="21">
        <f t="shared" si="1"/>
        <v>909601.4</v>
      </c>
      <c r="G25" s="27">
        <v>909601.4</v>
      </c>
      <c r="H25" s="27">
        <v>909601.4</v>
      </c>
      <c r="I25" s="37">
        <f t="shared" si="2"/>
        <v>20</v>
      </c>
      <c r="J25" s="38">
        <v>40</v>
      </c>
      <c r="K25" s="39"/>
      <c r="L25" s="40">
        <v>30</v>
      </c>
      <c r="M25" s="41">
        <v>10</v>
      </c>
      <c r="N25" s="40">
        <f t="shared" ref="N25:N28" si="5">I25+J25+K25+L25+M25</f>
        <v>100</v>
      </c>
      <c r="O25" s="42"/>
      <c r="P25" s="10">
        <f t="shared" si="3"/>
        <v>0</v>
      </c>
    </row>
    <row r="26" ht="27" spans="1:16">
      <c r="A26" s="18">
        <v>22</v>
      </c>
      <c r="B26" s="19" t="s">
        <v>25</v>
      </c>
      <c r="C26" s="23" t="s">
        <v>70</v>
      </c>
      <c r="D26" s="20" t="s">
        <v>25</v>
      </c>
      <c r="E26" s="21"/>
      <c r="F26" s="21">
        <f t="shared" si="1"/>
        <v>730148.3</v>
      </c>
      <c r="G26" s="24">
        <v>730148.3</v>
      </c>
      <c r="H26" s="24">
        <v>730148.3</v>
      </c>
      <c r="I26" s="37">
        <f t="shared" si="2"/>
        <v>20</v>
      </c>
      <c r="J26" s="38">
        <v>40</v>
      </c>
      <c r="K26" s="39"/>
      <c r="L26" s="40">
        <v>30</v>
      </c>
      <c r="M26" s="41">
        <v>10</v>
      </c>
      <c r="N26" s="40">
        <f t="shared" si="5"/>
        <v>100</v>
      </c>
      <c r="O26" s="42"/>
      <c r="P26" s="10">
        <f t="shared" si="3"/>
        <v>1</v>
      </c>
    </row>
    <row r="27" s="3" customFormat="1" ht="27" spans="1:16">
      <c r="A27" s="25">
        <v>23</v>
      </c>
      <c r="B27" s="26" t="s">
        <v>25</v>
      </c>
      <c r="C27" s="20" t="s">
        <v>71</v>
      </c>
      <c r="D27" s="20" t="s">
        <v>25</v>
      </c>
      <c r="E27" s="21"/>
      <c r="F27" s="21">
        <f t="shared" si="1"/>
        <v>726786.33</v>
      </c>
      <c r="G27" s="27">
        <v>726786.33</v>
      </c>
      <c r="H27" s="27">
        <v>726786.33</v>
      </c>
      <c r="I27" s="37">
        <f t="shared" si="2"/>
        <v>20</v>
      </c>
      <c r="J27" s="46">
        <v>20</v>
      </c>
      <c r="K27" s="46">
        <v>20</v>
      </c>
      <c r="L27" s="40">
        <v>30</v>
      </c>
      <c r="M27" s="41">
        <v>10</v>
      </c>
      <c r="N27" s="44">
        <f t="shared" si="5"/>
        <v>100</v>
      </c>
      <c r="O27" s="47"/>
      <c r="P27" s="45">
        <f t="shared" si="3"/>
        <v>1</v>
      </c>
    </row>
    <row r="28" ht="27" spans="1:16">
      <c r="A28" s="18">
        <v>24</v>
      </c>
      <c r="B28" s="19" t="s">
        <v>25</v>
      </c>
      <c r="C28" s="20" t="s">
        <v>72</v>
      </c>
      <c r="D28" s="20" t="s">
        <v>25</v>
      </c>
      <c r="E28" s="21"/>
      <c r="F28" s="21">
        <f t="shared" si="1"/>
        <v>646300</v>
      </c>
      <c r="G28" s="27">
        <v>646300</v>
      </c>
      <c r="H28" s="27">
        <v>607964.3</v>
      </c>
      <c r="I28" s="37">
        <f t="shared" si="2"/>
        <v>18.813687142194</v>
      </c>
      <c r="J28" s="38">
        <v>40</v>
      </c>
      <c r="K28" s="39"/>
      <c r="L28" s="40">
        <v>30</v>
      </c>
      <c r="M28" s="41">
        <v>10</v>
      </c>
      <c r="N28" s="40">
        <f t="shared" si="5"/>
        <v>98.813687142194</v>
      </c>
      <c r="O28" s="42"/>
      <c r="P28" s="10">
        <f t="shared" si="3"/>
        <v>1</v>
      </c>
    </row>
    <row r="29" ht="40.5" spans="1:17">
      <c r="A29" s="18">
        <v>25</v>
      </c>
      <c r="B29" s="19" t="s">
        <v>25</v>
      </c>
      <c r="C29" s="20" t="s">
        <v>73</v>
      </c>
      <c r="D29" s="22" t="s">
        <v>74</v>
      </c>
      <c r="E29" s="21">
        <v>560000</v>
      </c>
      <c r="F29" s="21">
        <f t="shared" si="1"/>
        <v>0</v>
      </c>
      <c r="G29" s="27">
        <v>560000</v>
      </c>
      <c r="H29" s="27">
        <v>558067.44</v>
      </c>
      <c r="I29" s="37">
        <f t="shared" si="2"/>
        <v>19.93098</v>
      </c>
      <c r="J29" s="38">
        <v>39</v>
      </c>
      <c r="K29" s="39"/>
      <c r="L29" s="40">
        <v>29</v>
      </c>
      <c r="M29" s="41">
        <v>8</v>
      </c>
      <c r="N29" s="40">
        <f>I29+J29+L29+M29</f>
        <v>95.93098</v>
      </c>
      <c r="O29" s="19" t="s">
        <v>75</v>
      </c>
      <c r="P29" s="10">
        <f t="shared" si="3"/>
        <v>0.940684357109701</v>
      </c>
      <c r="Q29" t="s">
        <v>130</v>
      </c>
    </row>
    <row r="30" ht="27" spans="1:16">
      <c r="A30" s="18">
        <v>26</v>
      </c>
      <c r="B30" s="19" t="s">
        <v>25</v>
      </c>
      <c r="C30" s="20" t="s">
        <v>76</v>
      </c>
      <c r="D30" s="20" t="s">
        <v>25</v>
      </c>
      <c r="E30" s="21"/>
      <c r="F30" s="21">
        <f t="shared" si="1"/>
        <v>550000</v>
      </c>
      <c r="G30" s="27">
        <v>550000</v>
      </c>
      <c r="H30" s="27">
        <v>472434.1</v>
      </c>
      <c r="I30" s="37">
        <f t="shared" si="2"/>
        <v>17.1794218181818</v>
      </c>
      <c r="J30" s="38">
        <v>40</v>
      </c>
      <c r="K30" s="39"/>
      <c r="L30" s="40">
        <v>30</v>
      </c>
      <c r="M30" s="41">
        <v>10</v>
      </c>
      <c r="N30" s="40">
        <f>I30+J30+L30+M30</f>
        <v>97.1794218181818</v>
      </c>
      <c r="O30" s="42"/>
      <c r="P30" s="10">
        <f t="shared" si="3"/>
        <v>0.996549</v>
      </c>
    </row>
    <row r="31" ht="67.5" spans="1:17">
      <c r="A31" s="18">
        <v>27</v>
      </c>
      <c r="B31" s="19" t="s">
        <v>25</v>
      </c>
      <c r="C31" s="20" t="s">
        <v>77</v>
      </c>
      <c r="D31" s="20" t="s">
        <v>78</v>
      </c>
      <c r="E31" s="21">
        <v>350000</v>
      </c>
      <c r="F31" s="21">
        <f t="shared" si="1"/>
        <v>0</v>
      </c>
      <c r="G31" s="27">
        <v>350000</v>
      </c>
      <c r="H31" s="27">
        <v>126744</v>
      </c>
      <c r="I31" s="37">
        <f t="shared" si="2"/>
        <v>7.24251428571429</v>
      </c>
      <c r="J31" s="38">
        <v>40</v>
      </c>
      <c r="K31" s="39"/>
      <c r="L31" s="40">
        <v>30</v>
      </c>
      <c r="M31" s="41">
        <v>10</v>
      </c>
      <c r="N31" s="40">
        <f>I31+J31+L31+M31</f>
        <v>87.2425142857143</v>
      </c>
      <c r="O31" s="19" t="s">
        <v>79</v>
      </c>
      <c r="P31" s="10">
        <f t="shared" si="3"/>
        <v>0.858971090909091</v>
      </c>
      <c r="Q31" t="s">
        <v>130</v>
      </c>
    </row>
    <row r="32" ht="27" spans="1:16">
      <c r="A32" s="18">
        <v>28</v>
      </c>
      <c r="B32" s="19" t="s">
        <v>25</v>
      </c>
      <c r="C32" s="20" t="s">
        <v>80</v>
      </c>
      <c r="D32" s="20" t="s">
        <v>25</v>
      </c>
      <c r="E32" s="21"/>
      <c r="F32" s="21">
        <f t="shared" si="1"/>
        <v>328600</v>
      </c>
      <c r="G32" s="27">
        <v>328600</v>
      </c>
      <c r="H32" s="27">
        <v>328600</v>
      </c>
      <c r="I32" s="37">
        <f t="shared" si="2"/>
        <v>20</v>
      </c>
      <c r="J32" s="38">
        <v>40</v>
      </c>
      <c r="K32" s="39"/>
      <c r="L32" s="40">
        <v>30</v>
      </c>
      <c r="M32" s="41">
        <v>10</v>
      </c>
      <c r="N32" s="40">
        <f t="shared" ref="N32:N36" si="6">I32+J32+K32+L32+M32</f>
        <v>100</v>
      </c>
      <c r="O32" s="42"/>
      <c r="P32" s="10">
        <f t="shared" si="3"/>
        <v>0.362125714285714</v>
      </c>
    </row>
    <row r="33" ht="27" spans="1:16">
      <c r="A33" s="18">
        <v>29</v>
      </c>
      <c r="B33" s="19" t="s">
        <v>25</v>
      </c>
      <c r="C33" s="20" t="s">
        <v>81</v>
      </c>
      <c r="D33" s="20" t="s">
        <v>25</v>
      </c>
      <c r="E33" s="21"/>
      <c r="F33" s="21">
        <f t="shared" si="1"/>
        <v>294149.1</v>
      </c>
      <c r="G33" s="27">
        <v>294149.1</v>
      </c>
      <c r="H33" s="27">
        <v>173062.59</v>
      </c>
      <c r="I33" s="37">
        <f t="shared" si="2"/>
        <v>11.7669977572598</v>
      </c>
      <c r="J33" s="38">
        <v>40</v>
      </c>
      <c r="K33" s="39"/>
      <c r="L33" s="40">
        <v>30</v>
      </c>
      <c r="M33" s="41">
        <v>10</v>
      </c>
      <c r="N33" s="40">
        <f t="shared" si="6"/>
        <v>91.7669977572598</v>
      </c>
      <c r="O33" s="42" t="s">
        <v>82</v>
      </c>
      <c r="P33" s="10">
        <f t="shared" si="3"/>
        <v>1</v>
      </c>
    </row>
    <row r="34" ht="27" spans="1:20">
      <c r="A34" s="18">
        <v>30</v>
      </c>
      <c r="B34" s="19" t="s">
        <v>25</v>
      </c>
      <c r="C34" s="20" t="s">
        <v>83</v>
      </c>
      <c r="D34" s="20" t="s">
        <v>25</v>
      </c>
      <c r="E34" s="21"/>
      <c r="F34" s="21">
        <f t="shared" si="1"/>
        <v>293505.98</v>
      </c>
      <c r="G34" s="27">
        <v>293505.98</v>
      </c>
      <c r="H34" s="27">
        <v>293505.98</v>
      </c>
      <c r="I34" s="37">
        <f t="shared" si="2"/>
        <v>20</v>
      </c>
      <c r="J34" s="42">
        <v>20</v>
      </c>
      <c r="K34" s="42">
        <v>20</v>
      </c>
      <c r="L34" s="40">
        <v>30</v>
      </c>
      <c r="M34" s="41">
        <v>10</v>
      </c>
      <c r="N34" s="40">
        <f t="shared" si="6"/>
        <v>100</v>
      </c>
      <c r="O34" s="42"/>
      <c r="P34" s="10">
        <f t="shared" si="3"/>
        <v>0.588349887862992</v>
      </c>
      <c r="R34">
        <f>6*57.13%</f>
        <v>3.4278</v>
      </c>
      <c r="T34" t="s">
        <v>132</v>
      </c>
    </row>
    <row r="35" ht="40.5" spans="1:17">
      <c r="A35" s="18">
        <v>31</v>
      </c>
      <c r="B35" s="19" t="s">
        <v>25</v>
      </c>
      <c r="C35" s="20" t="s">
        <v>84</v>
      </c>
      <c r="D35" s="20" t="s">
        <v>85</v>
      </c>
      <c r="E35" s="21">
        <v>250000</v>
      </c>
      <c r="F35" s="21">
        <f t="shared" si="1"/>
        <v>0</v>
      </c>
      <c r="G35" s="27">
        <v>250000</v>
      </c>
      <c r="H35" s="27">
        <v>248052.8</v>
      </c>
      <c r="I35" s="37">
        <f t="shared" si="2"/>
        <v>19.844224</v>
      </c>
      <c r="J35" s="38">
        <v>40</v>
      </c>
      <c r="K35" s="39"/>
      <c r="L35" s="40">
        <v>30</v>
      </c>
      <c r="M35" s="41">
        <v>10</v>
      </c>
      <c r="N35" s="40">
        <f t="shared" si="6"/>
        <v>99.844224</v>
      </c>
      <c r="O35" s="19" t="s">
        <v>86</v>
      </c>
      <c r="P35" s="10">
        <f t="shared" si="3"/>
        <v>1</v>
      </c>
      <c r="Q35" t="s">
        <v>130</v>
      </c>
    </row>
    <row r="36" ht="27" spans="1:17">
      <c r="A36" s="18">
        <v>32</v>
      </c>
      <c r="B36" s="19" t="s">
        <v>25</v>
      </c>
      <c r="C36" s="20" t="s">
        <v>87</v>
      </c>
      <c r="D36" s="20" t="s">
        <v>88</v>
      </c>
      <c r="E36" s="21">
        <v>150000</v>
      </c>
      <c r="F36" s="21">
        <f t="shared" si="1"/>
        <v>100000</v>
      </c>
      <c r="G36" s="27">
        <v>250000</v>
      </c>
      <c r="H36" s="27">
        <v>213358.74</v>
      </c>
      <c r="I36" s="37">
        <f t="shared" si="2"/>
        <v>17.0686992</v>
      </c>
      <c r="J36" s="38">
        <v>40</v>
      </c>
      <c r="K36" s="39"/>
      <c r="L36" s="40">
        <v>30</v>
      </c>
      <c r="M36" s="41">
        <v>10</v>
      </c>
      <c r="N36" s="40">
        <f t="shared" si="6"/>
        <v>97.0686992</v>
      </c>
      <c r="O36" s="42"/>
      <c r="P36" s="10">
        <f t="shared" si="3"/>
        <v>0.9922112</v>
      </c>
      <c r="Q36" t="s">
        <v>130</v>
      </c>
    </row>
    <row r="37" ht="27" spans="1:16">
      <c r="A37" s="18">
        <v>33</v>
      </c>
      <c r="B37" s="19" t="s">
        <v>25</v>
      </c>
      <c r="C37" s="20" t="s">
        <v>89</v>
      </c>
      <c r="D37" s="20" t="s">
        <v>25</v>
      </c>
      <c r="E37" s="21"/>
      <c r="F37" s="21">
        <f t="shared" si="1"/>
        <v>220000</v>
      </c>
      <c r="G37" s="27">
        <v>220000</v>
      </c>
      <c r="H37" s="27">
        <v>53158.86</v>
      </c>
      <c r="I37" s="37">
        <f t="shared" si="2"/>
        <v>4.83262363636364</v>
      </c>
      <c r="J37" s="38">
        <v>40</v>
      </c>
      <c r="K37" s="39"/>
      <c r="L37" s="40">
        <v>30</v>
      </c>
      <c r="M37" s="41">
        <v>10</v>
      </c>
      <c r="N37" s="40">
        <f t="shared" ref="N37:N42" si="7">I37+J37+L37+M37</f>
        <v>84.8326236363636</v>
      </c>
      <c r="O37" s="19" t="s">
        <v>90</v>
      </c>
      <c r="P37" s="10">
        <f t="shared" si="3"/>
        <v>0.85343496</v>
      </c>
    </row>
    <row r="38" ht="40.5" spans="1:16">
      <c r="A38" s="18">
        <v>34</v>
      </c>
      <c r="B38" s="19" t="s">
        <v>25</v>
      </c>
      <c r="C38" s="20" t="s">
        <v>91</v>
      </c>
      <c r="D38" s="20" t="s">
        <v>25</v>
      </c>
      <c r="E38" s="21"/>
      <c r="F38" s="21">
        <f t="shared" ref="F38:F71" si="8">G38-E38</f>
        <v>200000</v>
      </c>
      <c r="G38" s="27">
        <v>200000</v>
      </c>
      <c r="H38" s="27">
        <v>45280</v>
      </c>
      <c r="I38" s="37">
        <f t="shared" ref="I38:I71" si="9">H38/G38*20</f>
        <v>4.528</v>
      </c>
      <c r="J38" s="38">
        <v>40</v>
      </c>
      <c r="K38" s="39"/>
      <c r="L38" s="40">
        <v>30</v>
      </c>
      <c r="M38" s="41">
        <v>9</v>
      </c>
      <c r="N38" s="40">
        <f>I38+J38+K38+L38+M38</f>
        <v>83.528</v>
      </c>
      <c r="O38" s="19" t="s">
        <v>92</v>
      </c>
      <c r="P38" s="10">
        <f t="shared" ref="P38:P76" si="10">H37/G37</f>
        <v>0.241631181818182</v>
      </c>
    </row>
    <row r="39" ht="27" spans="1:17">
      <c r="A39" s="18">
        <v>35</v>
      </c>
      <c r="B39" s="19" t="s">
        <v>25</v>
      </c>
      <c r="C39" s="23" t="s">
        <v>93</v>
      </c>
      <c r="D39" s="28" t="s">
        <v>94</v>
      </c>
      <c r="E39" s="21">
        <v>200000</v>
      </c>
      <c r="F39" s="21">
        <f t="shared" si="8"/>
        <v>0</v>
      </c>
      <c r="G39" s="24">
        <v>200000</v>
      </c>
      <c r="H39" s="24">
        <v>187082</v>
      </c>
      <c r="I39" s="37">
        <f t="shared" si="9"/>
        <v>18.7082</v>
      </c>
      <c r="J39" s="38">
        <v>40</v>
      </c>
      <c r="K39" s="39"/>
      <c r="L39" s="40">
        <v>30</v>
      </c>
      <c r="M39" s="41">
        <v>10</v>
      </c>
      <c r="N39" s="40">
        <f t="shared" si="7"/>
        <v>98.7082</v>
      </c>
      <c r="O39" s="42"/>
      <c r="P39" s="10">
        <f t="shared" si="10"/>
        <v>0.2264</v>
      </c>
      <c r="Q39" t="s">
        <v>130</v>
      </c>
    </row>
    <row r="40" s="3" customFormat="1" ht="27" spans="1:17">
      <c r="A40" s="25">
        <v>36</v>
      </c>
      <c r="B40" s="26" t="s">
        <v>25</v>
      </c>
      <c r="C40" s="20" t="s">
        <v>95</v>
      </c>
      <c r="D40" s="22" t="s">
        <v>88</v>
      </c>
      <c r="E40" s="21">
        <v>150000</v>
      </c>
      <c r="F40" s="21">
        <f t="shared" si="8"/>
        <v>0</v>
      </c>
      <c r="G40" s="27">
        <v>150000</v>
      </c>
      <c r="H40" s="27">
        <v>147373</v>
      </c>
      <c r="I40" s="37">
        <f t="shared" si="9"/>
        <v>19.6497333333333</v>
      </c>
      <c r="J40" s="38">
        <v>40</v>
      </c>
      <c r="K40" s="39"/>
      <c r="L40" s="40">
        <v>30</v>
      </c>
      <c r="M40" s="41">
        <v>10</v>
      </c>
      <c r="N40" s="44">
        <f t="shared" si="7"/>
        <v>99.6497333333333</v>
      </c>
      <c r="O40" s="47"/>
      <c r="P40" s="45">
        <f t="shared" si="10"/>
        <v>0.93541</v>
      </c>
      <c r="Q40" t="s">
        <v>130</v>
      </c>
    </row>
    <row r="41" ht="27" spans="1:17">
      <c r="A41" s="18">
        <v>37</v>
      </c>
      <c r="B41" s="19" t="s">
        <v>25</v>
      </c>
      <c r="C41" s="20" t="s">
        <v>96</v>
      </c>
      <c r="D41" s="20" t="s">
        <v>97</v>
      </c>
      <c r="E41" s="21">
        <v>150000</v>
      </c>
      <c r="F41" s="21">
        <f t="shared" si="8"/>
        <v>0</v>
      </c>
      <c r="G41" s="27">
        <v>150000</v>
      </c>
      <c r="H41" s="27">
        <v>123340</v>
      </c>
      <c r="I41" s="37">
        <f t="shared" si="9"/>
        <v>16.4453333333333</v>
      </c>
      <c r="J41" s="38">
        <v>40</v>
      </c>
      <c r="K41" s="39"/>
      <c r="L41" s="40">
        <v>30</v>
      </c>
      <c r="M41" s="41">
        <v>10</v>
      </c>
      <c r="N41" s="40">
        <f t="shared" si="7"/>
        <v>96.4453333333333</v>
      </c>
      <c r="O41" s="19"/>
      <c r="P41" s="10">
        <f t="shared" si="10"/>
        <v>0.982486666666667</v>
      </c>
      <c r="Q41" t="s">
        <v>130</v>
      </c>
    </row>
    <row r="42" ht="27" spans="1:16">
      <c r="A42" s="18">
        <v>38</v>
      </c>
      <c r="B42" s="19" t="s">
        <v>25</v>
      </c>
      <c r="C42" s="20" t="s">
        <v>98</v>
      </c>
      <c r="D42" s="20" t="s">
        <v>25</v>
      </c>
      <c r="E42" s="21"/>
      <c r="F42" s="21">
        <f t="shared" si="8"/>
        <v>115000</v>
      </c>
      <c r="G42" s="27">
        <v>115000</v>
      </c>
      <c r="H42" s="27">
        <v>94634</v>
      </c>
      <c r="I42" s="37">
        <f t="shared" si="9"/>
        <v>16.4580869565217</v>
      </c>
      <c r="J42" s="38">
        <v>40</v>
      </c>
      <c r="K42" s="39"/>
      <c r="L42" s="40">
        <v>30</v>
      </c>
      <c r="M42" s="41">
        <v>10</v>
      </c>
      <c r="N42" s="40">
        <f t="shared" si="7"/>
        <v>96.4580869565217</v>
      </c>
      <c r="O42" s="42"/>
      <c r="P42" s="10">
        <f t="shared" si="10"/>
        <v>0.822266666666667</v>
      </c>
    </row>
    <row r="43" ht="27" spans="1:16">
      <c r="A43" s="18">
        <v>39</v>
      </c>
      <c r="B43" s="19" t="s">
        <v>25</v>
      </c>
      <c r="C43" s="20" t="s">
        <v>99</v>
      </c>
      <c r="D43" s="20" t="s">
        <v>25</v>
      </c>
      <c r="E43" s="21"/>
      <c r="F43" s="21">
        <f t="shared" si="8"/>
        <v>112700</v>
      </c>
      <c r="G43" s="27">
        <v>112700</v>
      </c>
      <c r="H43" s="27">
        <v>112700</v>
      </c>
      <c r="I43" s="37">
        <f t="shared" si="9"/>
        <v>20</v>
      </c>
      <c r="J43" s="38">
        <v>40</v>
      </c>
      <c r="K43" s="39"/>
      <c r="L43" s="40">
        <v>30</v>
      </c>
      <c r="M43" s="41">
        <v>9</v>
      </c>
      <c r="N43" s="40">
        <f>I43+J43+K43+L43+M43</f>
        <v>99</v>
      </c>
      <c r="O43" s="19"/>
      <c r="P43" s="10">
        <f t="shared" si="10"/>
        <v>0.822904347826087</v>
      </c>
    </row>
    <row r="44" ht="27" spans="1:17">
      <c r="A44" s="18">
        <v>40</v>
      </c>
      <c r="B44" s="19" t="s">
        <v>25</v>
      </c>
      <c r="C44" s="20" t="s">
        <v>100</v>
      </c>
      <c r="D44" s="20" t="s">
        <v>101</v>
      </c>
      <c r="E44" s="21">
        <v>100000</v>
      </c>
      <c r="F44" s="21">
        <f t="shared" si="8"/>
        <v>0</v>
      </c>
      <c r="G44" s="27">
        <v>100000</v>
      </c>
      <c r="H44" s="27">
        <v>94845.96</v>
      </c>
      <c r="I44" s="37">
        <f t="shared" si="9"/>
        <v>18.969192</v>
      </c>
      <c r="J44" s="38">
        <v>40</v>
      </c>
      <c r="K44" s="39"/>
      <c r="L44" s="40">
        <v>30</v>
      </c>
      <c r="M44" s="41">
        <v>10</v>
      </c>
      <c r="N44" s="40">
        <f t="shared" ref="N44:N52" si="11">I44+J44+L44+M44</f>
        <v>98.969192</v>
      </c>
      <c r="O44" s="19"/>
      <c r="P44" s="10">
        <f t="shared" si="10"/>
        <v>1</v>
      </c>
      <c r="Q44" t="s">
        <v>130</v>
      </c>
    </row>
    <row r="45" ht="27" spans="1:17">
      <c r="A45" s="18">
        <v>41</v>
      </c>
      <c r="B45" s="19" t="s">
        <v>25</v>
      </c>
      <c r="C45" s="20" t="s">
        <v>102</v>
      </c>
      <c r="D45" s="20" t="s">
        <v>39</v>
      </c>
      <c r="E45" s="21">
        <v>100000</v>
      </c>
      <c r="F45" s="21">
        <f t="shared" si="8"/>
        <v>0</v>
      </c>
      <c r="G45" s="27">
        <v>100000</v>
      </c>
      <c r="H45" s="27">
        <v>100000</v>
      </c>
      <c r="I45" s="37">
        <f t="shared" si="9"/>
        <v>20</v>
      </c>
      <c r="J45" s="38">
        <v>40</v>
      </c>
      <c r="K45" s="39"/>
      <c r="L45" s="40">
        <v>30</v>
      </c>
      <c r="M45" s="41">
        <v>9</v>
      </c>
      <c r="N45" s="40">
        <f t="shared" si="11"/>
        <v>99</v>
      </c>
      <c r="O45" s="42"/>
      <c r="P45" s="10">
        <f t="shared" si="10"/>
        <v>0.9484596</v>
      </c>
      <c r="Q45" t="s">
        <v>130</v>
      </c>
    </row>
    <row r="46" ht="27" spans="1:16">
      <c r="A46" s="18">
        <v>42</v>
      </c>
      <c r="B46" s="19" t="s">
        <v>25</v>
      </c>
      <c r="C46" s="23" t="s">
        <v>103</v>
      </c>
      <c r="D46" s="20" t="s">
        <v>25</v>
      </c>
      <c r="E46" s="21"/>
      <c r="F46" s="21">
        <f t="shared" si="8"/>
        <v>94000</v>
      </c>
      <c r="G46" s="24">
        <v>94000</v>
      </c>
      <c r="H46" s="24">
        <v>94000</v>
      </c>
      <c r="I46" s="37">
        <f t="shared" si="9"/>
        <v>20</v>
      </c>
      <c r="J46" s="38">
        <v>40</v>
      </c>
      <c r="K46" s="39"/>
      <c r="L46" s="40">
        <v>30</v>
      </c>
      <c r="M46" s="41">
        <v>10</v>
      </c>
      <c r="N46" s="40">
        <f t="shared" si="11"/>
        <v>100</v>
      </c>
      <c r="O46" s="42"/>
      <c r="P46" s="10">
        <f t="shared" si="10"/>
        <v>1</v>
      </c>
    </row>
    <row r="47" s="3" customFormat="1" ht="27" spans="1:18">
      <c r="A47" s="25">
        <v>43</v>
      </c>
      <c r="B47" s="26" t="s">
        <v>25</v>
      </c>
      <c r="C47" s="20" t="s">
        <v>133</v>
      </c>
      <c r="D47" s="20" t="s">
        <v>25</v>
      </c>
      <c r="E47" s="21"/>
      <c r="F47" s="21">
        <f t="shared" si="8"/>
        <v>90000</v>
      </c>
      <c r="G47" s="27">
        <v>90000</v>
      </c>
      <c r="H47" s="27">
        <v>0</v>
      </c>
      <c r="I47" s="37">
        <f t="shared" si="9"/>
        <v>0</v>
      </c>
      <c r="N47" s="40">
        <f t="shared" si="11"/>
        <v>0</v>
      </c>
      <c r="O47" s="19"/>
      <c r="P47" s="45">
        <f t="shared" si="10"/>
        <v>1</v>
      </c>
      <c r="R47"/>
    </row>
    <row r="48" ht="40" customHeight="1" spans="1:16">
      <c r="A48" s="18">
        <v>44</v>
      </c>
      <c r="B48" s="19" t="s">
        <v>25</v>
      </c>
      <c r="C48" s="20" t="s">
        <v>104</v>
      </c>
      <c r="D48" s="20" t="s">
        <v>25</v>
      </c>
      <c r="E48" s="21"/>
      <c r="F48" s="21">
        <f t="shared" si="8"/>
        <v>80000</v>
      </c>
      <c r="G48" s="27">
        <v>80000</v>
      </c>
      <c r="H48" s="27">
        <v>26660</v>
      </c>
      <c r="I48" s="37">
        <f t="shared" si="9"/>
        <v>6.665</v>
      </c>
      <c r="J48" s="38">
        <v>40</v>
      </c>
      <c r="K48" s="39"/>
      <c r="L48" s="40">
        <v>30</v>
      </c>
      <c r="M48" s="41">
        <v>10</v>
      </c>
      <c r="N48" s="40">
        <f t="shared" si="11"/>
        <v>86.665</v>
      </c>
      <c r="O48" s="48" t="s">
        <v>105</v>
      </c>
      <c r="P48" s="10">
        <f t="shared" si="10"/>
        <v>0</v>
      </c>
    </row>
    <row r="49" ht="27" spans="1:16">
      <c r="A49" s="18">
        <v>45</v>
      </c>
      <c r="B49" s="19" t="s">
        <v>25</v>
      </c>
      <c r="C49" s="20" t="s">
        <v>106</v>
      </c>
      <c r="D49" s="20" t="s">
        <v>25</v>
      </c>
      <c r="E49" s="21"/>
      <c r="F49" s="21">
        <f t="shared" si="8"/>
        <v>61475</v>
      </c>
      <c r="G49" s="27">
        <v>61475</v>
      </c>
      <c r="H49" s="27">
        <v>61475</v>
      </c>
      <c r="I49" s="37">
        <f t="shared" si="9"/>
        <v>20</v>
      </c>
      <c r="J49" s="38">
        <v>40</v>
      </c>
      <c r="K49" s="39"/>
      <c r="L49" s="40">
        <v>30</v>
      </c>
      <c r="M49" s="41">
        <v>10</v>
      </c>
      <c r="N49" s="40">
        <f t="shared" si="11"/>
        <v>100</v>
      </c>
      <c r="O49" s="42"/>
      <c r="P49" s="10">
        <f t="shared" si="10"/>
        <v>0.33325</v>
      </c>
    </row>
    <row r="50" ht="27" spans="1:16">
      <c r="A50" s="18">
        <v>46</v>
      </c>
      <c r="B50" s="19" t="s">
        <v>25</v>
      </c>
      <c r="C50" s="23" t="s">
        <v>107</v>
      </c>
      <c r="D50" s="20" t="s">
        <v>25</v>
      </c>
      <c r="E50" s="21"/>
      <c r="F50" s="21">
        <f t="shared" si="8"/>
        <v>53500</v>
      </c>
      <c r="G50" s="24">
        <v>53500</v>
      </c>
      <c r="H50" s="24">
        <v>53500</v>
      </c>
      <c r="I50" s="37">
        <f t="shared" si="9"/>
        <v>20</v>
      </c>
      <c r="J50" s="38">
        <v>40</v>
      </c>
      <c r="K50" s="39"/>
      <c r="L50" s="40">
        <v>30</v>
      </c>
      <c r="M50" s="41">
        <v>10</v>
      </c>
      <c r="N50" s="40">
        <f t="shared" si="11"/>
        <v>100</v>
      </c>
      <c r="O50" s="42"/>
      <c r="P50" s="10">
        <f t="shared" si="10"/>
        <v>1</v>
      </c>
    </row>
    <row r="51" s="3" customFormat="1" ht="27" spans="1:17">
      <c r="A51" s="25">
        <v>47</v>
      </c>
      <c r="B51" s="26" t="s">
        <v>25</v>
      </c>
      <c r="C51" s="20" t="s">
        <v>108</v>
      </c>
      <c r="D51" s="20" t="s">
        <v>109</v>
      </c>
      <c r="E51" s="21">
        <v>50000</v>
      </c>
      <c r="F51" s="21">
        <f t="shared" si="8"/>
        <v>0</v>
      </c>
      <c r="G51" s="27">
        <v>50000</v>
      </c>
      <c r="H51" s="27">
        <v>31200</v>
      </c>
      <c r="I51" s="37">
        <f t="shared" si="9"/>
        <v>12.48</v>
      </c>
      <c r="J51" s="38">
        <v>40</v>
      </c>
      <c r="K51" s="39"/>
      <c r="L51" s="40">
        <v>30</v>
      </c>
      <c r="M51" s="41">
        <v>10</v>
      </c>
      <c r="N51" s="44">
        <f t="shared" si="11"/>
        <v>92.48</v>
      </c>
      <c r="O51" s="26" t="s">
        <v>110</v>
      </c>
      <c r="P51" s="45">
        <f t="shared" si="10"/>
        <v>1</v>
      </c>
      <c r="Q51" t="s">
        <v>130</v>
      </c>
    </row>
    <row r="52" ht="27" spans="1:16">
      <c r="A52" s="18">
        <v>48</v>
      </c>
      <c r="B52" s="19" t="s">
        <v>25</v>
      </c>
      <c r="C52" s="20" t="s">
        <v>111</v>
      </c>
      <c r="D52" s="20" t="s">
        <v>25</v>
      </c>
      <c r="E52" s="21"/>
      <c r="F52" s="21">
        <f t="shared" si="8"/>
        <v>48467</v>
      </c>
      <c r="G52" s="27">
        <v>48467</v>
      </c>
      <c r="H52" s="27">
        <v>30884</v>
      </c>
      <c r="I52" s="37">
        <f t="shared" si="9"/>
        <v>12.7443415107186</v>
      </c>
      <c r="J52" s="38">
        <v>40</v>
      </c>
      <c r="K52" s="39"/>
      <c r="L52" s="40">
        <v>30</v>
      </c>
      <c r="M52" s="41">
        <v>10</v>
      </c>
      <c r="N52" s="40">
        <f t="shared" si="11"/>
        <v>92.7443415107186</v>
      </c>
      <c r="O52" s="42" t="s">
        <v>112</v>
      </c>
      <c r="P52" s="10">
        <f t="shared" si="10"/>
        <v>0.624</v>
      </c>
    </row>
    <row r="53" ht="27" spans="1:16">
      <c r="A53" s="18">
        <v>49</v>
      </c>
      <c r="B53" s="19" t="s">
        <v>25</v>
      </c>
      <c r="C53" s="20" t="s">
        <v>113</v>
      </c>
      <c r="D53" s="20" t="s">
        <v>25</v>
      </c>
      <c r="E53" s="21"/>
      <c r="F53" s="21">
        <f t="shared" si="8"/>
        <v>40000</v>
      </c>
      <c r="G53" s="27">
        <v>40000</v>
      </c>
      <c r="H53" s="27">
        <v>37199</v>
      </c>
      <c r="I53" s="37">
        <f t="shared" si="9"/>
        <v>18.5995</v>
      </c>
      <c r="J53" s="38">
        <v>40</v>
      </c>
      <c r="K53" s="39"/>
      <c r="L53" s="40">
        <v>30</v>
      </c>
      <c r="M53" s="41">
        <v>10</v>
      </c>
      <c r="N53" s="40">
        <f>I53+J53+K53+L53+M53</f>
        <v>98.5995</v>
      </c>
      <c r="O53" s="42"/>
      <c r="P53" s="10">
        <f t="shared" si="10"/>
        <v>0.637217075535932</v>
      </c>
    </row>
    <row r="54" ht="27" spans="1:16">
      <c r="A54" s="18">
        <v>50</v>
      </c>
      <c r="B54" s="19" t="s">
        <v>25</v>
      </c>
      <c r="C54" s="20" t="s">
        <v>114</v>
      </c>
      <c r="D54" s="20" t="s">
        <v>25</v>
      </c>
      <c r="E54" s="21"/>
      <c r="F54" s="21">
        <f t="shared" si="8"/>
        <v>39600</v>
      </c>
      <c r="G54" s="27">
        <v>39600</v>
      </c>
      <c r="H54" s="27">
        <v>37800</v>
      </c>
      <c r="I54" s="37">
        <f t="shared" si="9"/>
        <v>19.0909090909091</v>
      </c>
      <c r="J54" s="38">
        <v>40</v>
      </c>
      <c r="K54" s="39"/>
      <c r="L54" s="40">
        <v>30</v>
      </c>
      <c r="M54" s="41">
        <v>10</v>
      </c>
      <c r="N54" s="40">
        <f>I54+J54+K54+L54+M54</f>
        <v>99.0909090909091</v>
      </c>
      <c r="O54" s="42"/>
      <c r="P54" s="10">
        <f t="shared" si="10"/>
        <v>0.929975</v>
      </c>
    </row>
    <row r="55" ht="27" spans="1:16">
      <c r="A55" s="18">
        <v>51</v>
      </c>
      <c r="B55" s="19" t="s">
        <v>25</v>
      </c>
      <c r="C55" s="20" t="s">
        <v>115</v>
      </c>
      <c r="D55" s="20" t="s">
        <v>25</v>
      </c>
      <c r="E55" s="21"/>
      <c r="F55" s="21">
        <f t="shared" si="8"/>
        <v>34500</v>
      </c>
      <c r="G55" s="27">
        <v>34500</v>
      </c>
      <c r="H55" s="27">
        <v>34500</v>
      </c>
      <c r="I55" s="37">
        <f t="shared" si="9"/>
        <v>20</v>
      </c>
      <c r="J55" s="38">
        <v>40</v>
      </c>
      <c r="K55" s="39"/>
      <c r="L55" s="40">
        <v>30</v>
      </c>
      <c r="M55" s="41">
        <v>10</v>
      </c>
      <c r="N55" s="40">
        <f t="shared" ref="N55:N71" si="12">I55+J55+L55+M55</f>
        <v>100</v>
      </c>
      <c r="O55" s="42"/>
      <c r="P55" s="10">
        <f t="shared" si="10"/>
        <v>0.954545454545455</v>
      </c>
    </row>
    <row r="56" ht="27" spans="1:16">
      <c r="A56" s="18">
        <v>52</v>
      </c>
      <c r="B56" s="19" t="s">
        <v>25</v>
      </c>
      <c r="C56" s="20" t="s">
        <v>116</v>
      </c>
      <c r="D56" s="20" t="s">
        <v>25</v>
      </c>
      <c r="E56" s="21"/>
      <c r="F56" s="21">
        <f t="shared" si="8"/>
        <v>28000</v>
      </c>
      <c r="G56" s="27">
        <v>28000</v>
      </c>
      <c r="H56" s="27">
        <v>28000</v>
      </c>
      <c r="I56" s="37">
        <f t="shared" si="9"/>
        <v>20</v>
      </c>
      <c r="J56" s="38">
        <v>40</v>
      </c>
      <c r="K56" s="39"/>
      <c r="L56" s="40">
        <v>30</v>
      </c>
      <c r="M56" s="41">
        <v>10</v>
      </c>
      <c r="N56" s="40">
        <f t="shared" si="12"/>
        <v>100</v>
      </c>
      <c r="O56" s="42"/>
      <c r="P56" s="10">
        <f t="shared" si="10"/>
        <v>1</v>
      </c>
    </row>
    <row r="57" ht="27" spans="1:16">
      <c r="A57" s="18">
        <v>53</v>
      </c>
      <c r="B57" s="19" t="s">
        <v>25</v>
      </c>
      <c r="C57" s="20" t="s">
        <v>117</v>
      </c>
      <c r="D57" s="20" t="s">
        <v>25</v>
      </c>
      <c r="E57" s="21"/>
      <c r="F57" s="21">
        <f t="shared" si="8"/>
        <v>25000</v>
      </c>
      <c r="G57" s="27">
        <v>25000</v>
      </c>
      <c r="H57" s="27">
        <v>14897.5</v>
      </c>
      <c r="I57" s="37">
        <f t="shared" si="9"/>
        <v>11.918</v>
      </c>
      <c r="J57" s="38">
        <v>40</v>
      </c>
      <c r="K57" s="39"/>
      <c r="L57" s="40">
        <v>30</v>
      </c>
      <c r="M57" s="41">
        <v>10</v>
      </c>
      <c r="N57" s="40">
        <f t="shared" si="12"/>
        <v>91.918</v>
      </c>
      <c r="O57" s="42"/>
      <c r="P57" s="10">
        <f t="shared" si="10"/>
        <v>1</v>
      </c>
    </row>
    <row r="58" ht="27" spans="1:16">
      <c r="A58" s="18">
        <v>54</v>
      </c>
      <c r="B58" s="19" t="s">
        <v>25</v>
      </c>
      <c r="C58" s="20" t="s">
        <v>134</v>
      </c>
      <c r="D58" s="20" t="s">
        <v>25</v>
      </c>
      <c r="E58" s="21"/>
      <c r="F58" s="21">
        <f t="shared" si="8"/>
        <v>20000</v>
      </c>
      <c r="G58" s="27">
        <v>20000</v>
      </c>
      <c r="H58" s="27">
        <v>0</v>
      </c>
      <c r="I58" s="37">
        <f t="shared" si="9"/>
        <v>0</v>
      </c>
      <c r="J58" s="38"/>
      <c r="K58" s="39"/>
      <c r="L58" s="38"/>
      <c r="M58" s="49"/>
      <c r="N58" s="40">
        <f t="shared" si="12"/>
        <v>0</v>
      </c>
      <c r="O58" s="19"/>
      <c r="P58" s="10">
        <f t="shared" si="10"/>
        <v>0.5959</v>
      </c>
    </row>
    <row r="59" ht="27" spans="1:16">
      <c r="A59" s="18">
        <v>55</v>
      </c>
      <c r="B59" s="19" t="s">
        <v>25</v>
      </c>
      <c r="C59" s="20" t="s">
        <v>135</v>
      </c>
      <c r="D59" s="20" t="s">
        <v>25</v>
      </c>
      <c r="E59" s="21"/>
      <c r="F59" s="21">
        <f t="shared" si="8"/>
        <v>15925</v>
      </c>
      <c r="G59" s="27">
        <v>15925</v>
      </c>
      <c r="H59" s="27">
        <v>0</v>
      </c>
      <c r="I59" s="37">
        <f t="shared" si="9"/>
        <v>0</v>
      </c>
      <c r="J59" s="38"/>
      <c r="K59" s="39"/>
      <c r="L59" s="40"/>
      <c r="M59" s="41"/>
      <c r="N59" s="40">
        <f t="shared" si="12"/>
        <v>0</v>
      </c>
      <c r="O59" s="42"/>
      <c r="P59" s="10">
        <f t="shared" si="10"/>
        <v>0</v>
      </c>
    </row>
    <row r="60" ht="40.5" spans="1:16">
      <c r="A60" s="18">
        <v>56</v>
      </c>
      <c r="B60" s="19" t="s">
        <v>25</v>
      </c>
      <c r="C60" s="20" t="s">
        <v>118</v>
      </c>
      <c r="D60" s="20" t="s">
        <v>25</v>
      </c>
      <c r="E60" s="21"/>
      <c r="F60" s="21">
        <f t="shared" si="8"/>
        <v>15220</v>
      </c>
      <c r="G60" s="27">
        <v>15220</v>
      </c>
      <c r="H60" s="27">
        <v>15220</v>
      </c>
      <c r="I60" s="37">
        <f t="shared" si="9"/>
        <v>20</v>
      </c>
      <c r="J60" s="38">
        <v>40</v>
      </c>
      <c r="K60" s="39"/>
      <c r="L60" s="40">
        <v>30</v>
      </c>
      <c r="M60" s="41">
        <v>10</v>
      </c>
      <c r="N60" s="40">
        <f t="shared" si="12"/>
        <v>100</v>
      </c>
      <c r="O60" s="42"/>
      <c r="P60" s="10">
        <f t="shared" si="10"/>
        <v>0</v>
      </c>
    </row>
    <row r="61" ht="27" spans="1:16">
      <c r="A61" s="18">
        <v>57</v>
      </c>
      <c r="B61" s="19" t="s">
        <v>25</v>
      </c>
      <c r="C61" s="20" t="s">
        <v>119</v>
      </c>
      <c r="D61" s="20" t="s">
        <v>25</v>
      </c>
      <c r="E61" s="21"/>
      <c r="F61" s="21">
        <f t="shared" si="8"/>
        <v>15000</v>
      </c>
      <c r="G61" s="27">
        <v>15000</v>
      </c>
      <c r="H61" s="27">
        <v>4170.73</v>
      </c>
      <c r="I61" s="37">
        <f t="shared" si="9"/>
        <v>5.56097333333333</v>
      </c>
      <c r="J61" s="38">
        <v>40</v>
      </c>
      <c r="K61" s="39"/>
      <c r="L61" s="40">
        <v>30</v>
      </c>
      <c r="M61" s="41">
        <v>10</v>
      </c>
      <c r="N61" s="40">
        <f t="shared" si="12"/>
        <v>85.5609733333333</v>
      </c>
      <c r="O61" s="42" t="s">
        <v>120</v>
      </c>
      <c r="P61" s="10">
        <f t="shared" si="10"/>
        <v>1</v>
      </c>
    </row>
    <row r="62" ht="27" spans="1:16">
      <c r="A62" s="18">
        <v>58</v>
      </c>
      <c r="B62" s="19" t="s">
        <v>25</v>
      </c>
      <c r="C62" s="20" t="s">
        <v>121</v>
      </c>
      <c r="D62" s="20" t="s">
        <v>25</v>
      </c>
      <c r="E62" s="21"/>
      <c r="F62" s="21">
        <f t="shared" si="8"/>
        <v>14545</v>
      </c>
      <c r="G62" s="27">
        <v>14545</v>
      </c>
      <c r="H62" s="27">
        <v>14545</v>
      </c>
      <c r="I62" s="37">
        <f t="shared" si="9"/>
        <v>20</v>
      </c>
      <c r="J62" s="38">
        <v>40</v>
      </c>
      <c r="K62" s="39"/>
      <c r="L62" s="40">
        <v>30</v>
      </c>
      <c r="M62" s="41">
        <v>10</v>
      </c>
      <c r="N62" s="40">
        <f t="shared" si="12"/>
        <v>100</v>
      </c>
      <c r="O62" s="42"/>
      <c r="P62" s="10">
        <f t="shared" si="10"/>
        <v>0.278048666666667</v>
      </c>
    </row>
    <row r="63" ht="27" spans="1:16">
      <c r="A63" s="18">
        <v>59</v>
      </c>
      <c r="B63" s="19" t="s">
        <v>25</v>
      </c>
      <c r="C63" s="20" t="s">
        <v>122</v>
      </c>
      <c r="D63" s="20" t="s">
        <v>25</v>
      </c>
      <c r="E63" s="21"/>
      <c r="F63" s="21">
        <f t="shared" si="8"/>
        <v>14025</v>
      </c>
      <c r="G63" s="27">
        <v>14025</v>
      </c>
      <c r="H63" s="27">
        <v>14025</v>
      </c>
      <c r="I63" s="37">
        <f t="shared" si="9"/>
        <v>20</v>
      </c>
      <c r="J63" s="38">
        <v>40</v>
      </c>
      <c r="K63" s="39"/>
      <c r="L63" s="40">
        <v>30</v>
      </c>
      <c r="M63" s="41">
        <v>10</v>
      </c>
      <c r="N63" s="40">
        <f t="shared" si="12"/>
        <v>100</v>
      </c>
      <c r="O63" s="42"/>
      <c r="P63" s="10">
        <f t="shared" si="10"/>
        <v>1</v>
      </c>
    </row>
    <row r="64" ht="27" spans="1:16">
      <c r="A64" s="18">
        <v>60</v>
      </c>
      <c r="B64" s="19" t="s">
        <v>25</v>
      </c>
      <c r="C64" s="20" t="s">
        <v>123</v>
      </c>
      <c r="D64" s="20" t="s">
        <v>25</v>
      </c>
      <c r="E64" s="21"/>
      <c r="F64" s="21">
        <f t="shared" si="8"/>
        <v>13200</v>
      </c>
      <c r="G64" s="27">
        <v>13200</v>
      </c>
      <c r="H64" s="27">
        <v>13200</v>
      </c>
      <c r="I64" s="37">
        <f t="shared" si="9"/>
        <v>20</v>
      </c>
      <c r="J64" s="38">
        <v>40</v>
      </c>
      <c r="K64" s="39"/>
      <c r="L64" s="40">
        <v>30</v>
      </c>
      <c r="M64" s="41">
        <v>10</v>
      </c>
      <c r="N64" s="40">
        <f t="shared" si="12"/>
        <v>100</v>
      </c>
      <c r="O64" s="42"/>
      <c r="P64" s="10">
        <f t="shared" si="10"/>
        <v>1</v>
      </c>
    </row>
    <row r="65" ht="27" spans="1:16">
      <c r="A65" s="18">
        <v>61</v>
      </c>
      <c r="B65" s="19" t="s">
        <v>25</v>
      </c>
      <c r="C65" s="20" t="s">
        <v>124</v>
      </c>
      <c r="D65" s="20" t="s">
        <v>25</v>
      </c>
      <c r="E65" s="21"/>
      <c r="F65" s="21">
        <f t="shared" si="8"/>
        <v>10000</v>
      </c>
      <c r="G65" s="27">
        <v>10000</v>
      </c>
      <c r="H65" s="27">
        <v>10000</v>
      </c>
      <c r="I65" s="37">
        <f t="shared" si="9"/>
        <v>20</v>
      </c>
      <c r="J65" s="38">
        <v>40</v>
      </c>
      <c r="K65" s="39"/>
      <c r="L65" s="40">
        <v>30</v>
      </c>
      <c r="M65" s="41">
        <v>10</v>
      </c>
      <c r="N65" s="40">
        <f t="shared" si="12"/>
        <v>100</v>
      </c>
      <c r="O65" s="42"/>
      <c r="P65" s="10">
        <f t="shared" si="10"/>
        <v>1</v>
      </c>
    </row>
    <row r="66" ht="27" spans="1:16">
      <c r="A66" s="18">
        <v>62</v>
      </c>
      <c r="B66" s="19" t="s">
        <v>25</v>
      </c>
      <c r="C66" s="20" t="s">
        <v>125</v>
      </c>
      <c r="D66" s="20" t="s">
        <v>25</v>
      </c>
      <c r="E66" s="21"/>
      <c r="F66" s="21">
        <f t="shared" si="8"/>
        <v>8000</v>
      </c>
      <c r="G66" s="27">
        <v>8000</v>
      </c>
      <c r="H66" s="27">
        <v>8000</v>
      </c>
      <c r="I66" s="37">
        <f t="shared" si="9"/>
        <v>20</v>
      </c>
      <c r="J66" s="38">
        <v>40</v>
      </c>
      <c r="K66" s="39"/>
      <c r="L66" s="40">
        <v>30</v>
      </c>
      <c r="M66" s="41">
        <v>10</v>
      </c>
      <c r="N66" s="40">
        <f t="shared" si="12"/>
        <v>100</v>
      </c>
      <c r="O66" s="42"/>
      <c r="P66" s="10">
        <f t="shared" si="10"/>
        <v>1</v>
      </c>
    </row>
    <row r="67" ht="27" spans="1:16">
      <c r="A67" s="18">
        <v>63</v>
      </c>
      <c r="B67" s="19" t="s">
        <v>25</v>
      </c>
      <c r="C67" s="20" t="s">
        <v>126</v>
      </c>
      <c r="D67" s="20" t="s">
        <v>25</v>
      </c>
      <c r="E67" s="21"/>
      <c r="F67" s="21">
        <f t="shared" si="8"/>
        <v>6000</v>
      </c>
      <c r="G67" s="27">
        <v>6000</v>
      </c>
      <c r="H67" s="27">
        <v>6000</v>
      </c>
      <c r="I67" s="37">
        <f t="shared" si="9"/>
        <v>20</v>
      </c>
      <c r="J67" s="38">
        <v>40</v>
      </c>
      <c r="K67" s="39"/>
      <c r="L67" s="40">
        <v>30</v>
      </c>
      <c r="M67" s="41">
        <v>10</v>
      </c>
      <c r="N67" s="40">
        <f t="shared" si="12"/>
        <v>100</v>
      </c>
      <c r="O67" s="42"/>
      <c r="P67" s="10">
        <f t="shared" si="10"/>
        <v>1</v>
      </c>
    </row>
    <row r="68" ht="27" spans="1:16">
      <c r="A68" s="18">
        <v>64</v>
      </c>
      <c r="B68" s="19" t="s">
        <v>25</v>
      </c>
      <c r="C68" s="20" t="s">
        <v>127</v>
      </c>
      <c r="D68" s="20" t="s">
        <v>25</v>
      </c>
      <c r="E68" s="21"/>
      <c r="F68" s="21">
        <f t="shared" si="8"/>
        <v>5000</v>
      </c>
      <c r="G68" s="27">
        <v>5000</v>
      </c>
      <c r="H68" s="27">
        <v>4850</v>
      </c>
      <c r="I68" s="37">
        <f t="shared" si="9"/>
        <v>19.4</v>
      </c>
      <c r="J68" s="38">
        <v>40</v>
      </c>
      <c r="K68" s="39"/>
      <c r="L68" s="40">
        <v>30</v>
      </c>
      <c r="M68" s="41">
        <v>10</v>
      </c>
      <c r="N68" s="40">
        <f t="shared" si="12"/>
        <v>99.4</v>
      </c>
      <c r="O68" s="42"/>
      <c r="P68" s="10">
        <f t="shared" si="10"/>
        <v>1</v>
      </c>
    </row>
    <row r="69" ht="27" spans="1:15">
      <c r="A69" s="18">
        <v>65</v>
      </c>
      <c r="B69" s="19" t="s">
        <v>25</v>
      </c>
      <c r="C69" s="20" t="s">
        <v>128</v>
      </c>
      <c r="D69" s="20" t="s">
        <v>25</v>
      </c>
      <c r="E69" s="21"/>
      <c r="F69" s="21">
        <f t="shared" si="8"/>
        <v>5000</v>
      </c>
      <c r="G69" s="27">
        <v>5000</v>
      </c>
      <c r="H69" s="27">
        <v>5000</v>
      </c>
      <c r="I69" s="37">
        <f t="shared" si="9"/>
        <v>20</v>
      </c>
      <c r="J69" s="38">
        <v>40</v>
      </c>
      <c r="K69" s="39"/>
      <c r="L69" s="40">
        <v>30</v>
      </c>
      <c r="M69" s="41">
        <v>10</v>
      </c>
      <c r="N69" s="40">
        <f t="shared" si="12"/>
        <v>100</v>
      </c>
      <c r="O69" s="19" t="s">
        <v>129</v>
      </c>
    </row>
    <row r="70" ht="27" spans="1:15">
      <c r="A70" s="18">
        <v>66</v>
      </c>
      <c r="B70" s="19" t="s">
        <v>25</v>
      </c>
      <c r="C70" s="20" t="s">
        <v>136</v>
      </c>
      <c r="D70" s="20" t="s">
        <v>25</v>
      </c>
      <c r="E70" s="21"/>
      <c r="F70" s="21">
        <f t="shared" si="8"/>
        <v>4900</v>
      </c>
      <c r="G70" s="27">
        <v>4900</v>
      </c>
      <c r="H70" s="27">
        <v>0</v>
      </c>
      <c r="I70" s="37">
        <f t="shared" si="9"/>
        <v>0</v>
      </c>
      <c r="J70" s="42"/>
      <c r="K70" s="42"/>
      <c r="L70" s="40"/>
      <c r="M70" s="41"/>
      <c r="N70" s="40">
        <f t="shared" si="12"/>
        <v>0</v>
      </c>
      <c r="O70" s="42"/>
    </row>
    <row r="71" ht="27" spans="1:15">
      <c r="A71" s="18">
        <v>67</v>
      </c>
      <c r="B71" s="19" t="s">
        <v>25</v>
      </c>
      <c r="C71" s="20" t="s">
        <v>137</v>
      </c>
      <c r="D71" s="20" t="s">
        <v>25</v>
      </c>
      <c r="E71" s="21"/>
      <c r="F71" s="21">
        <f t="shared" si="8"/>
        <v>278506100</v>
      </c>
      <c r="G71" s="27">
        <v>278506100</v>
      </c>
      <c r="H71" s="27">
        <v>278339250.99</v>
      </c>
      <c r="I71" s="37">
        <f t="shared" si="9"/>
        <v>19.9880182868526</v>
      </c>
      <c r="J71" s="42"/>
      <c r="K71" s="42"/>
      <c r="L71" s="40"/>
      <c r="M71" s="41"/>
      <c r="N71" s="40">
        <f t="shared" si="12"/>
        <v>19.9880182868526</v>
      </c>
      <c r="O71" s="42"/>
    </row>
  </sheetData>
  <autoFilter xmlns:etc="http://www.wps.cn/officeDocument/2017/etCustomData" ref="A4:T71" etc:filterBottomFollowUsedRange="0">
    <extLst/>
  </autoFilter>
  <mergeCells count="73">
    <mergeCell ref="A1:O1"/>
    <mergeCell ref="A2:B2"/>
    <mergeCell ref="E2:F2"/>
    <mergeCell ref="E3:G3"/>
    <mergeCell ref="I3:N3"/>
    <mergeCell ref="J5:K5"/>
    <mergeCell ref="J6:K6"/>
    <mergeCell ref="J7:K7"/>
    <mergeCell ref="J9:K9"/>
    <mergeCell ref="J10:K10"/>
    <mergeCell ref="J11:K11"/>
    <mergeCell ref="J12:K12"/>
    <mergeCell ref="J13:K13"/>
    <mergeCell ref="J14:K14"/>
    <mergeCell ref="J15:K15"/>
    <mergeCell ref="J16:K16"/>
    <mergeCell ref="J17:K17"/>
    <mergeCell ref="J18:K18"/>
    <mergeCell ref="J19:K19"/>
    <mergeCell ref="J20:K20"/>
    <mergeCell ref="J21:K21"/>
    <mergeCell ref="J22:K22"/>
    <mergeCell ref="J23:K23"/>
    <mergeCell ref="J24:K24"/>
    <mergeCell ref="J25:K25"/>
    <mergeCell ref="J26:K26"/>
    <mergeCell ref="J28:K28"/>
    <mergeCell ref="J29:K29"/>
    <mergeCell ref="J30:K30"/>
    <mergeCell ref="J31:K31"/>
    <mergeCell ref="J32:K32"/>
    <mergeCell ref="J33:K33"/>
    <mergeCell ref="J35:K35"/>
    <mergeCell ref="J36:K36"/>
    <mergeCell ref="J37:K37"/>
    <mergeCell ref="J38:K38"/>
    <mergeCell ref="J39:K39"/>
    <mergeCell ref="J40:K40"/>
    <mergeCell ref="J41:K41"/>
    <mergeCell ref="J42:K42"/>
    <mergeCell ref="J43:K43"/>
    <mergeCell ref="J44:K44"/>
    <mergeCell ref="J45:K45"/>
    <mergeCell ref="J46:K46"/>
    <mergeCell ref="J48:K48"/>
    <mergeCell ref="J49:K49"/>
    <mergeCell ref="J50:K50"/>
    <mergeCell ref="J51:K51"/>
    <mergeCell ref="J52:K52"/>
    <mergeCell ref="J53:K53"/>
    <mergeCell ref="J54:K54"/>
    <mergeCell ref="J55:K55"/>
    <mergeCell ref="J56:K56"/>
    <mergeCell ref="J57:K57"/>
    <mergeCell ref="J58:K58"/>
    <mergeCell ref="L58:M58"/>
    <mergeCell ref="J59:K59"/>
    <mergeCell ref="J60:K60"/>
    <mergeCell ref="J61:K61"/>
    <mergeCell ref="J62:K62"/>
    <mergeCell ref="J63:K63"/>
    <mergeCell ref="J64:K64"/>
    <mergeCell ref="J65:K65"/>
    <mergeCell ref="J66:K66"/>
    <mergeCell ref="J67:K67"/>
    <mergeCell ref="J68:K68"/>
    <mergeCell ref="J69:K69"/>
    <mergeCell ref="A3:A4"/>
    <mergeCell ref="B3:B4"/>
    <mergeCell ref="C3:C4"/>
    <mergeCell ref="D3:D4"/>
    <mergeCell ref="H3:H4"/>
    <mergeCell ref="O3:O4"/>
  </mergeCells>
  <printOptions horizontalCentered="1"/>
  <pageMargins left="0.751388888888889" right="0.751388888888889" top="0.590277777777778" bottom="0.590277777777778" header="0.5" footer="0.5"/>
  <pageSetup paperSize="9" scale="57" orientation="landscape" horizontalDpi="600"/>
  <headerFooter/>
  <colBreaks count="1" manualBreakCount="1">
    <brk id="15" max="1048575" man="1"/>
  </colBreaks>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整体汇总表</vt:lpstr>
      <vt:lpstr>项目自评汇总</vt:lpstr>
      <vt:lpstr>项目自评汇总表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杨文锋</dc:creator>
  <cp:lastModifiedBy>陈菲^ _^￥</cp:lastModifiedBy>
  <dcterms:created xsi:type="dcterms:W3CDTF">2025-04-19T03:33:00Z</dcterms:created>
  <dcterms:modified xsi:type="dcterms:W3CDTF">2025-05-06T03:01:09Z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EB9BA9297FCD485B8403325F886429DD_13</vt:lpwstr>
  </property>
  <property fmtid="{D5CDD505-2E9C-101B-9397-08002B2CF9AE}" pid="3" name="KSOProductBuildVer">
    <vt:lpwstr>2052-12.1.0.20784</vt:lpwstr>
  </property>
</Properties>
</file>