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000w以上 " sheetId="1" r:id="rId1"/>
    <sheet name="1000w一下 " sheetId="2" r:id="rId2"/>
  </sheets>
  <definedNames>
    <definedName name="_xlnm._FilterDatabase" localSheetId="1" hidden="1">'1000w一下 '!$A$4:$Q$46</definedName>
    <definedName name="_xlnm.Print_Area" localSheetId="0">'1000w以上 '!$A$1:$O$13</definedName>
    <definedName name="_xlnm.Print_Area" localSheetId="1">'1000w一下 '!$A$1:$O$46</definedName>
    <definedName name="_xlnm.Print_Titles" localSheetId="1">'1000w一下 '!$3:$4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<sst xmlns="http://schemas.openxmlformats.org/spreadsheetml/2006/main" count="240" uniqueCount="118">
  <si>
    <t>2024年度长青街道部门项目绩效自评情况汇总表</t>
  </si>
  <si>
    <t>填表人：                        联系电话：                                                                          单位：万元</t>
  </si>
  <si>
    <t>序号</t>
  </si>
  <si>
    <t>预算部门</t>
  </si>
  <si>
    <t>项目名称</t>
  </si>
  <si>
    <t>实施科室 
（单位〉</t>
  </si>
  <si>
    <t>全年预算数</t>
  </si>
  <si>
    <t>全年执行数</t>
  </si>
  <si>
    <t>项目自评得分</t>
  </si>
  <si>
    <t>指标偏差大或未完成原因分析（简要概述）</t>
  </si>
  <si>
    <t>决算数</t>
  </si>
  <si>
    <t>差异</t>
  </si>
  <si>
    <t>明细账</t>
  </si>
  <si>
    <t>年初
预算数</t>
  </si>
  <si>
    <t>年中追加数
/调减数</t>
  </si>
  <si>
    <t>小计</t>
  </si>
  <si>
    <t>预算执行
（20分）</t>
  </si>
  <si>
    <t>成本指标（20分）</t>
  </si>
  <si>
    <t>产出指标
（20分）</t>
  </si>
  <si>
    <t>效益指标
（30分）</t>
  </si>
  <si>
    <t>满意度指标
（10分）</t>
  </si>
  <si>
    <t>合计</t>
  </si>
  <si>
    <t>长青街道办事处</t>
  </si>
  <si>
    <t>对二级单位的补贴</t>
  </si>
  <si>
    <t>长青街农场　</t>
  </si>
  <si>
    <t>1.本项目预算总额5100.36万元，执行数4345.56万元，资金执行率85%，由于财政资金紧张，未拨付足够的资金。
2.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65%计分。</t>
  </si>
  <si>
    <t>对社区事业的补贴</t>
  </si>
  <si>
    <t>财务部　</t>
  </si>
  <si>
    <t>1.质量指标“资金拨付合规率”年度目标值“100%”，实际完成值“97%”，该指标设置分为13分，得分10分，原因系根据财政支付体系中导出的2024预算执行明细表项目预算数4852.95万元，预算执行数4852.95万元，而账载实际支出金额4850.35万元，差异2.6万元，资金核算不规范，预算项目资金混用。
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65%计分。</t>
  </si>
  <si>
    <t>环卫经费</t>
  </si>
  <si>
    <t>环卫公司　</t>
  </si>
  <si>
    <t>1.质量指标“垃圾处理达标率”≥95%，仅有垃圾处理设备的图片，无充分依据证明垃圾处理达标率达到95%。。
2.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65%计分。</t>
  </si>
  <si>
    <t>机关和基层履职支出</t>
  </si>
  <si>
    <t>党政办　</t>
  </si>
  <si>
    <t>1、本项目预算数2434.01万元，执行数2124.16万元，明细账2126.88万元，决算2126.76万元，执行数与账载金额差异2.6万元，账务处理有误。
2、预算数2434.01万元，执行数2124.16万元，执行率87.27%，预算数与执行数存在差异原因系财政资金紧张，未拨付足够的资金。
3、本项目预算总额2434.01万元，执行数2124.16万元，资金执行率87.27%，由于财政资金紧张，未拨付足够的资金。
4、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65%计分。</t>
  </si>
  <si>
    <t>决算表里2个数据</t>
  </si>
  <si>
    <t>绿化养护经费</t>
  </si>
  <si>
    <t>园艺公司</t>
  </si>
  <si>
    <t>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55%计分。</t>
  </si>
  <si>
    <t>招商引资专项</t>
  </si>
  <si>
    <t>经服办　</t>
  </si>
  <si>
    <t>1、本项目预算数9225.17万元，执行数5672.5万元，执行率61.49%，由于财政资金紧张，未拨付充足的资金，故预算执行率偏低。 
2、成本指标未按照《财政局关于开展2024年度预算绩效自评及结果应用工作的通知》东财〔2025〕4号中第二项第（二）条中“其中：预算执行情况20分、成本指标20分、产出指标20分、效益指标30分和满意度指标10分”的要求填写新的项目绩效申报表，未合理分配指标权重，根据定性指标计分原则，按完成情况70%计分。</t>
  </si>
  <si>
    <t>申报表</t>
  </si>
  <si>
    <t>2023年社区基层党组织活动经费</t>
  </si>
  <si>
    <t>党建办</t>
  </si>
  <si>
    <t>本项目预算总额7万元，执行数5.19万元，资金执行率74.14%，由于财政资金紧张，未拨付足够的资金。</t>
  </si>
  <si>
    <t>有</t>
  </si>
  <si>
    <t>2023年自然灾害信息员通讯补贴</t>
  </si>
  <si>
    <t>应急管理办公室</t>
  </si>
  <si>
    <t>2024年大中型水库新增移民项目扶持资金</t>
  </si>
  <si>
    <t>农业服务中心</t>
  </si>
  <si>
    <t>2024年第一季度港渠管护经费</t>
  </si>
  <si>
    <t>2024年耕地地力补贴经费</t>
  </si>
  <si>
    <t>2024年省级农业生产救灾资金</t>
  </si>
  <si>
    <t>2024年市级农业生产救灾资金</t>
  </si>
  <si>
    <t>病虫害及外来物种入侵防治</t>
  </si>
  <si>
    <t>武汉市生态长青园艺工程有限公司</t>
  </si>
  <si>
    <r>
      <rPr>
        <sz val="10"/>
        <rFont val="宋体"/>
        <charset val="134"/>
      </rPr>
      <t>含上年结转</t>
    </r>
    <r>
      <rPr>
        <sz val="10"/>
        <rFont val="Arial"/>
        <charset val="134"/>
      </rPr>
      <t>7</t>
    </r>
  </si>
  <si>
    <t>拆除违法建设</t>
  </si>
  <si>
    <t>综合执法中心</t>
  </si>
  <si>
    <t>预算数与执行数存在差异原因系财政资金紧张，未拨付足够的资金。</t>
  </si>
  <si>
    <t>创想三维公司优惠政采兑现</t>
  </si>
  <si>
    <t>经服办</t>
  </si>
  <si>
    <t>春节慰问金</t>
  </si>
  <si>
    <t>社会事务办</t>
  </si>
  <si>
    <t>数量指标“慰问困难群众户数”年度目标值42户，实际完成40户，应参考往年慰问情况设置年度目标值。</t>
  </si>
  <si>
    <t>大队党组织惠民资金</t>
  </si>
  <si>
    <t>1.预算数与执行数存在差异原因系部分已实施项目跨年度结算还未报销；社区按计划实施项目但因2023年结余资金未用完，故2024年资金未完全使用；2.数量指标“计划项目完成率”年度目标值≥85%，实际完成46%（39/84），建议参考往年完成情况设置具体内容的指标和年度目标值。</t>
  </si>
  <si>
    <t>端午节慰问</t>
  </si>
  <si>
    <t>公厕专项经费</t>
  </si>
  <si>
    <t>长青环卫公司</t>
  </si>
  <si>
    <t>公共卫生服务补助资金</t>
  </si>
  <si>
    <t>预算数5万元，执行数2.96万元，预算未用完原因系，有一部分费用是用公共预算支付的。</t>
  </si>
  <si>
    <t>公益性岗位补贴资金</t>
  </si>
  <si>
    <t>退役军人服务站</t>
  </si>
  <si>
    <t>红旗街道奖励资金</t>
  </si>
  <si>
    <t>红色物业补贴</t>
  </si>
  <si>
    <t>红色物业　</t>
  </si>
  <si>
    <t>环卫专项经费</t>
  </si>
  <si>
    <t>质量指标“垃圾处理达标率”≥95%，仅有垃圾处理设备的图片，无具体数据，依据不充分。</t>
  </si>
  <si>
    <t>计生特殊家庭节日的慰问</t>
  </si>
  <si>
    <t>垃圾分类专项经费</t>
  </si>
  <si>
    <t>区级社区纳凉取暖资金</t>
  </si>
  <si>
    <t>预算数11万元，执行数4.76万元，执行率43.72%，预算数与执行数存在差异原因系财政资金紧张，未拨付足够的资金。</t>
  </si>
  <si>
    <t>人口变动经费</t>
  </si>
  <si>
    <t>融雪防冻经费</t>
  </si>
  <si>
    <t>社区工作经费</t>
  </si>
  <si>
    <t>预算数82.68万元，执行数31.77万元，执行率38.43%，预算数与执行数存在差异原因系财政资金紧张，未拨付足够的资金。</t>
  </si>
  <si>
    <t>社区惠民资金</t>
  </si>
  <si>
    <t>预算数66.75万元，执行数65.11万元，执行率97.54%，计划年度目标值≥85%，实际完成值46%，得分9.2分，预算数与执行数存在差异原因系财政资金紧张，未拨付足够的资金。</t>
  </si>
  <si>
    <t>社区惠民资金（2024）</t>
  </si>
  <si>
    <t>预算数110万元，执行数70.90万元，执行率64.45%，预算数未使用完系上级部门拨款较晚，资金未及时到位。</t>
  </si>
  <si>
    <t>社区纳凉取暖资金</t>
  </si>
  <si>
    <t>深圳正远投资发展有限公司华立正源片旧改项目</t>
  </si>
  <si>
    <t>城建办</t>
  </si>
  <si>
    <t>省级平安建设激励性转移资金</t>
  </si>
  <si>
    <t>长青街综治办</t>
  </si>
  <si>
    <t>省级卫生街道创建经费</t>
  </si>
  <si>
    <t>特扶失能对象居家养老补贴</t>
  </si>
  <si>
    <t>统计局2022年下半年“四上”企业补贴</t>
  </si>
  <si>
    <t>统战、民族宗教侨务工作经费</t>
  </si>
  <si>
    <t>退地生活费</t>
  </si>
  <si>
    <t xml:space="preserve">   人社办</t>
  </si>
  <si>
    <t>预算数974.6万元，执行数657.18万元，执行率67.43%，预算数与执行数存在差异原因系财政资金紧张，未拨付足够的资金。生活费发放率计划年度目标值100%，实际完成值81%，得分4.86系原计划发放503人，96人办理退休，实际发放407人，因此实际完成值81%。</t>
  </si>
  <si>
    <t>文体活动</t>
  </si>
  <si>
    <r>
      <rPr>
        <sz val="10"/>
        <rFont val="宋体"/>
        <charset val="134"/>
      </rPr>
      <t>公共服务部</t>
    </r>
    <r>
      <rPr>
        <sz val="10"/>
        <rFont val="Arial"/>
        <charset val="134"/>
      </rPr>
      <t>(</t>
    </r>
    <r>
      <rPr>
        <sz val="10"/>
        <rFont val="宋体"/>
        <charset val="134"/>
      </rPr>
      <t>文体</t>
    </r>
    <r>
      <rPr>
        <sz val="10"/>
        <rFont val="Arial"/>
        <charset val="134"/>
      </rPr>
      <t>)</t>
    </r>
  </si>
  <si>
    <t>预算数9万元，执行数3.79万元，执行率42.11%，预算数与执行数存在差异原因系财政资金紧张，未拨付足够的资金。</t>
  </si>
  <si>
    <t>养老设施运营补贴</t>
  </si>
  <si>
    <t>社事办</t>
  </si>
  <si>
    <t>预算数89.67万元，执行数78.67万元，执行率87.73%，补贴标准年度目标值20分，实际完成值17.55分，预算数与执行数存在差异原因系财政资金紧张，未拨付足够的资金。</t>
  </si>
  <si>
    <t>以奖代补经费</t>
  </si>
  <si>
    <t>预算数5.77万元，执行数4.42，执行率76.6%，预算数与执行数存在差异原因系财政资金紧张，未拨付足够的资金。</t>
  </si>
  <si>
    <t>预算绩效激励性资金</t>
  </si>
  <si>
    <t>财务部</t>
  </si>
  <si>
    <t>原农场遗留支出</t>
  </si>
  <si>
    <t>人社办　　</t>
  </si>
  <si>
    <t>预算数400万元，执行数326.68万元，执行率81.67%，预算数与执行数存在差异原因系财政资金紧张，未拨付足够的资金。</t>
  </si>
  <si>
    <t>长青街园林绿化养护</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</si>
</sst>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0.00000_ "/>
  </numFmts>
  <fonts count="31">
    <font>
      <sz val="10"/>
      <name val="Arial"/>
      <charset val="134"/>
    </font>
    <font>
      <sz val="11"/>
      <color theme="1"/>
      <name val="宋体"/>
      <charset val="134"/>
      <scheme val="minor"/>
    </font>
    <font>
      <sz val="19"/>
      <name val="宋体"/>
      <charset val="134"/>
    </font>
    <font>
      <sz val="10"/>
      <name val="宋体"/>
      <charset val="134"/>
    </font>
    <font>
      <sz val="9"/>
      <name val="宋体"/>
      <charset val="134"/>
    </font>
    <font>
      <sz val="11"/>
      <name val="宋体"/>
      <charset val="134"/>
    </font>
    <font>
      <sz val="9"/>
      <name val="SimSun"/>
      <charset val="134"/>
    </font>
    <font>
      <sz val="10"/>
      <color rgb="FF000000"/>
      <name val="宋体"/>
      <charset val="134"/>
    </font>
    <font>
      <sz val="22"/>
      <color theme="1"/>
      <name val="宋体"/>
      <charset val="134"/>
      <scheme val="minor"/>
    </font>
    <font>
      <sz val="12"/>
      <color theme="1"/>
      <name val="宋体"/>
      <charset val="134"/>
    </font>
    <font>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E8EAEC"/>
      </left>
      <right style="thin">
        <color rgb="FFE8EAEC"/>
      </right>
      <top style="thin">
        <color rgb="FFE8EAEC"/>
      </top>
      <bottom style="thin">
        <color rgb="FFE8EAEC"/>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3"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4" borderId="8" applyNumberFormat="0" applyAlignment="0" applyProtection="0">
      <alignment vertical="center"/>
    </xf>
    <xf numFmtId="0" fontId="21" fillId="5" borderId="9" applyNumberFormat="0" applyAlignment="0" applyProtection="0">
      <alignment vertical="center"/>
    </xf>
    <xf numFmtId="0" fontId="22" fillId="5" borderId="8" applyNumberFormat="0" applyAlignment="0" applyProtection="0">
      <alignment vertical="center"/>
    </xf>
    <xf numFmtId="0" fontId="23" fillId="6"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03">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Fill="1">
      <alignment vertical="center"/>
    </xf>
    <xf numFmtId="0" fontId="0" fillId="2" borderId="0" xfId="0" applyFont="1" applyFill="1">
      <alignment vertical="center"/>
    </xf>
    <xf numFmtId="0" fontId="0" fillId="0" borderId="0" xfId="0" applyFont="1" applyFill="1" applyAlignment="1">
      <alignment horizontal="center" vertical="center" wrapText="1"/>
    </xf>
    <xf numFmtId="176" fontId="0" fillId="0" borderId="0" xfId="0" applyNumberFormat="1" applyFont="1">
      <alignment vertical="center"/>
    </xf>
    <xf numFmtId="0" fontId="1" fillId="0" borderId="0" xfId="0" applyFont="1" applyFill="1" applyAlignment="1">
      <alignment vertical="center"/>
    </xf>
    <xf numFmtId="0" fontId="0" fillId="0" borderId="0" xfId="0" applyFont="1" applyAlignment="1">
      <alignment vertical="center" wrapText="1"/>
    </xf>
    <xf numFmtId="176" fontId="0" fillId="0" borderId="0" xfId="0" applyNumberFormat="1" applyFont="1" applyAlignment="1">
      <alignment horizontal="center" vertical="center"/>
    </xf>
    <xf numFmtId="0" fontId="0" fillId="0" borderId="0" xfId="0" applyFont="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Border="1" applyAlignment="1">
      <alignment horizontal="left" vertical="center" indent="2"/>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left" vertical="center" indent="2"/>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5" fillId="0" borderId="0" xfId="0" applyNumberFormat="1" applyFont="1" applyFill="1" applyAlignment="1">
      <alignment horizontal="center" vertical="center"/>
    </xf>
    <xf numFmtId="0" fontId="6" fillId="0" borderId="2" xfId="0" applyFont="1" applyFill="1" applyBorder="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Font="1" applyFill="1" applyAlignment="1">
      <alignment horizontal="center" vertical="center"/>
    </xf>
    <xf numFmtId="176" fontId="0" fillId="0" borderId="0" xfId="0" applyNumberFormat="1" applyFont="1" applyFill="1" applyBorder="1" applyAlignment="1">
      <alignment horizontal="center"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left" vertical="center" wrapText="1" indent="2"/>
    </xf>
    <xf numFmtId="0" fontId="9" fillId="0" borderId="1" xfId="0" applyFont="1" applyFill="1" applyBorder="1" applyAlignment="1">
      <alignment horizontal="center" vertical="center" wrapText="1"/>
    </xf>
    <xf numFmtId="176" fontId="3" fillId="0" borderId="0" xfId="0" applyNumberFormat="1" applyFont="1" applyFill="1" applyAlignment="1">
      <alignment horizontal="center" vertical="center"/>
    </xf>
    <xf numFmtId="176" fontId="0"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Fill="1"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0" xfId="0" applyFont="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lef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0" fillId="0" borderId="0" xfId="0" applyFont="1" applyFill="1" applyAlignment="1">
      <alignment horizontal="left" vertical="center"/>
    </xf>
    <xf numFmtId="0" fontId="0" fillId="0" borderId="0" xfId="0" applyFont="1" applyAlignment="1">
      <alignment vertical="center"/>
    </xf>
    <xf numFmtId="0" fontId="10" fillId="0" borderId="0" xfId="0" applyFont="1" applyFill="1" applyAlignment="1">
      <alignment vertical="center"/>
    </xf>
    <xf numFmtId="0" fontId="0" fillId="0" borderId="0" xfId="0" applyFont="1" applyAlignment="1">
      <alignment horizontal="left" vertical="center" wrapText="1"/>
    </xf>
    <xf numFmtId="178" fontId="0" fillId="0" borderId="0" xfId="0" applyNumberFormat="1" applyFont="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0" fontId="5" fillId="0" borderId="0" xfId="0" applyFont="1" applyBorder="1" applyAlignment="1">
      <alignment horizontal="left" vertical="center" indent="2"/>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xf>
    <xf numFmtId="176" fontId="5" fillId="0" borderId="0" xfId="0" applyNumberFormat="1" applyFont="1" applyBorder="1" applyAlignment="1">
      <alignment horizontal="left" vertical="center" indent="2"/>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xf>
    <xf numFmtId="176" fontId="10"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left" vertical="center" wrapText="1"/>
    </xf>
    <xf numFmtId="176" fontId="11" fillId="0" borderId="1" xfId="0" applyNumberFormat="1" applyFont="1" applyBorder="1" applyAlignment="1">
      <alignment horizontal="center" vertical="center"/>
    </xf>
    <xf numFmtId="0" fontId="2" fillId="0" borderId="0" xfId="0" applyFont="1" applyBorder="1" applyAlignment="1">
      <alignment horizontal="left" vertical="center" wrapText="1"/>
    </xf>
    <xf numFmtId="176" fontId="0" fillId="0" borderId="0" xfId="0" applyNumberFormat="1" applyFont="1" applyBorder="1" applyAlignment="1">
      <alignment horizontal="center" vertical="center"/>
    </xf>
    <xf numFmtId="0" fontId="10" fillId="0" borderId="0" xfId="0" applyFont="1" applyFill="1" applyBorder="1" applyAlignment="1">
      <alignment horizontal="center" vertical="center" wrapText="1"/>
    </xf>
    <xf numFmtId="0" fontId="5" fillId="0" borderId="0" xfId="0" applyFont="1" applyBorder="1" applyAlignment="1">
      <alignment horizontal="left" vertical="center" wrapText="1" indent="2"/>
    </xf>
    <xf numFmtId="176" fontId="3" fillId="0" borderId="0" xfId="0" applyNumberFormat="1" applyFont="1" applyBorder="1" applyAlignment="1">
      <alignment horizontal="center" vertical="center"/>
    </xf>
    <xf numFmtId="0"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10" fillId="0" borderId="1" xfId="0" applyFont="1" applyFill="1" applyBorder="1" applyAlignment="1">
      <alignment vertical="center"/>
    </xf>
    <xf numFmtId="10"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3" fillId="0" borderId="1" xfId="0" applyFont="1" applyBorder="1" applyAlignment="1">
      <alignment horizontal="left" vertical="center" wrapText="1"/>
    </xf>
    <xf numFmtId="176" fontId="0" fillId="0" borderId="0" xfId="0" applyNumberFormat="1" applyFont="1" applyBorder="1">
      <alignment vertical="center"/>
    </xf>
    <xf numFmtId="178" fontId="0" fillId="0" borderId="0" xfId="0" applyNumberFormat="1" applyFont="1" applyBorder="1">
      <alignment vertical="center"/>
    </xf>
    <xf numFmtId="178" fontId="3" fillId="0" borderId="0" xfId="0" applyNumberFormat="1" applyFont="1" applyBorder="1" applyAlignment="1">
      <alignment horizontal="center" vertical="center"/>
    </xf>
    <xf numFmtId="176" fontId="0" fillId="0" borderId="0" xfId="0" applyNumberFormat="1" applyFont="1" applyBorder="1" applyAlignment="1">
      <alignment vertical="center"/>
    </xf>
    <xf numFmtId="178" fontId="0" fillId="0" borderId="0" xfId="0" applyNumberFormat="1" applyFont="1" applyBorder="1" applyAlignment="1">
      <alignment vertical="center"/>
    </xf>
    <xf numFmtId="0" fontId="3" fillId="0" borderId="0" xfId="0" applyFont="1" applyBorder="1">
      <alignment vertical="center"/>
    </xf>
    <xf numFmtId="178" fontId="0" fillId="0" borderId="0" xfId="0" applyNumberFormat="1" applyFont="1" applyFill="1" applyBorder="1">
      <alignment vertical="center"/>
    </xf>
    <xf numFmtId="178" fontId="0" fillId="0" borderId="0" xfId="0" applyNumberFormat="1"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635</xdr:colOff>
      <xdr:row>88</xdr:row>
      <xdr:rowOff>12065</xdr:rowOff>
    </xdr:from>
    <xdr:to>
      <xdr:col>14</xdr:col>
      <xdr:colOff>3097530</xdr:colOff>
      <xdr:row>100</xdr:row>
      <xdr:rowOff>164465</xdr:rowOff>
    </xdr:to>
    <xdr:pic>
      <xdr:nvPicPr>
        <xdr:cNvPr id="2" name="图片 1"/>
        <xdr:cNvPicPr>
          <a:picLocks noChangeAspect="1"/>
        </xdr:cNvPicPr>
      </xdr:nvPicPr>
      <xdr:blipFill>
        <a:blip r:embed="rId1"/>
        <a:stretch>
          <a:fillRect/>
        </a:stretch>
      </xdr:blipFill>
      <xdr:spPr>
        <a:xfrm>
          <a:off x="635" y="17182465"/>
          <a:ext cx="16173450" cy="2209800"/>
        </a:xfrm>
        <a:prstGeom prst="rect">
          <a:avLst/>
        </a:prstGeom>
        <a:noFill/>
        <a:ln w="9525">
          <a:noFill/>
        </a:ln>
      </xdr:spPr>
    </xdr:pic>
    <xdr:clientData/>
  </xdr:twoCellAnchor>
  <xdr:twoCellAnchor editAs="oneCell">
    <xdr:from>
      <xdr:col>0</xdr:col>
      <xdr:colOff>635</xdr:colOff>
      <xdr:row>70</xdr:row>
      <xdr:rowOff>117475</xdr:rowOff>
    </xdr:from>
    <xdr:to>
      <xdr:col>14</xdr:col>
      <xdr:colOff>4059555</xdr:colOff>
      <xdr:row>87</xdr:row>
      <xdr:rowOff>117475</xdr:rowOff>
    </xdr:to>
    <xdr:pic>
      <xdr:nvPicPr>
        <xdr:cNvPr id="3" name="图片 2"/>
        <xdr:cNvPicPr>
          <a:picLocks noChangeAspect="1"/>
        </xdr:cNvPicPr>
      </xdr:nvPicPr>
      <xdr:blipFill>
        <a:blip r:embed="rId2"/>
        <a:stretch>
          <a:fillRect/>
        </a:stretch>
      </xdr:blipFill>
      <xdr:spPr>
        <a:xfrm>
          <a:off x="635" y="14201775"/>
          <a:ext cx="17135475" cy="29146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tabSelected="1" view="pageBreakPreview" zoomScale="90" zoomScaleNormal="100" workbookViewId="0">
      <pane xSplit="3" topLeftCell="E1" activePane="topRight" state="frozen"/>
      <selection/>
      <selection pane="topRight" activeCell="O25" sqref="O25"/>
    </sheetView>
  </sheetViews>
  <sheetFormatPr defaultColWidth="10.2857142857143" defaultRowHeight="13.5"/>
  <cols>
    <col min="1" max="1" width="7.71428571428571" style="59" customWidth="1"/>
    <col min="2" max="2" width="17.4571428571429" style="5" customWidth="1"/>
    <col min="3" max="3" width="29.2857142857143" style="8" customWidth="1"/>
    <col min="4" max="4" width="14.5714285714286" style="4" customWidth="1"/>
    <col min="5" max="5" width="17.2952380952381" style="9" customWidth="1"/>
    <col min="6" max="6" width="13.5714285714286" style="9" customWidth="1"/>
    <col min="7" max="7" width="15.7047619047619" style="9" customWidth="1"/>
    <col min="8" max="8" width="16.6666666666667" style="9" customWidth="1"/>
    <col min="9" max="9" width="10.7142857142857" style="5" customWidth="1"/>
    <col min="10" max="10" width="10.2857142857143" style="60"/>
    <col min="11" max="14" width="10.7142857142857" style="5" customWidth="1"/>
    <col min="15" max="15" width="74.6" style="61" customWidth="1"/>
    <col min="16" max="16" width="10.2857142857143" style="12" customWidth="1"/>
    <col min="17" max="17" width="11.7142857142857" style="12" customWidth="1"/>
    <col min="18" max="18" width="16.9809523809524" style="5" customWidth="1"/>
    <col min="19" max="19" width="11.7142857142857" style="9" customWidth="1"/>
    <col min="20" max="20" width="12.8571428571429" style="62" customWidth="1"/>
    <col min="21" max="21" width="10.2857142857143" style="5" customWidth="1"/>
    <col min="22" max="16384" width="10.2857142857143" style="5"/>
  </cols>
  <sheetData>
    <row r="1" s="1" customFormat="1" ht="42" customHeight="1" spans="1:20">
      <c r="A1" s="63" t="s">
        <v>0</v>
      </c>
      <c r="B1" s="63"/>
      <c r="C1" s="15"/>
      <c r="D1" s="63"/>
      <c r="E1" s="64"/>
      <c r="F1" s="64"/>
      <c r="G1" s="64"/>
      <c r="H1" s="64"/>
      <c r="I1" s="63"/>
      <c r="J1" s="60"/>
      <c r="K1" s="63"/>
      <c r="L1" s="63"/>
      <c r="M1" s="63"/>
      <c r="N1" s="63"/>
      <c r="O1" s="79"/>
      <c r="P1" s="80"/>
      <c r="Q1" s="80"/>
      <c r="S1" s="95"/>
      <c r="T1" s="96"/>
    </row>
    <row r="2" s="1" customFormat="1" ht="24" customHeight="1" spans="1:20">
      <c r="A2" s="65" t="s">
        <v>1</v>
      </c>
      <c r="B2" s="65"/>
      <c r="C2" s="66"/>
      <c r="D2" s="67"/>
      <c r="E2" s="68"/>
      <c r="F2" s="68"/>
      <c r="G2" s="68"/>
      <c r="H2" s="68"/>
      <c r="I2" s="65"/>
      <c r="J2" s="81"/>
      <c r="K2" s="65"/>
      <c r="L2" s="65"/>
      <c r="M2" s="65"/>
      <c r="N2" s="65"/>
      <c r="O2" s="82"/>
      <c r="P2" s="80"/>
      <c r="Q2" s="80"/>
      <c r="S2" s="95"/>
      <c r="T2" s="96"/>
    </row>
    <row r="3" s="2" customFormat="1" ht="27" customHeight="1" spans="1:20">
      <c r="A3" s="69" t="s">
        <v>2</v>
      </c>
      <c r="B3" s="70" t="s">
        <v>3</v>
      </c>
      <c r="C3" s="71" t="s">
        <v>4</v>
      </c>
      <c r="D3" s="69" t="s">
        <v>5</v>
      </c>
      <c r="E3" s="72" t="s">
        <v>6</v>
      </c>
      <c r="F3" s="72"/>
      <c r="G3" s="72"/>
      <c r="H3" s="73" t="s">
        <v>7</v>
      </c>
      <c r="I3" s="70" t="s">
        <v>8</v>
      </c>
      <c r="J3" s="71"/>
      <c r="K3" s="70"/>
      <c r="L3" s="70"/>
      <c r="M3" s="70"/>
      <c r="N3" s="70"/>
      <c r="O3" s="69" t="s">
        <v>9</v>
      </c>
      <c r="P3" s="83" t="s">
        <v>10</v>
      </c>
      <c r="Q3" s="83" t="s">
        <v>11</v>
      </c>
      <c r="S3" s="83" t="s">
        <v>12</v>
      </c>
      <c r="T3" s="97" t="s">
        <v>11</v>
      </c>
    </row>
    <row r="4" s="2" customFormat="1" ht="27" customHeight="1" spans="1:20">
      <c r="A4" s="69"/>
      <c r="B4" s="70"/>
      <c r="C4" s="71"/>
      <c r="D4" s="69"/>
      <c r="E4" s="73" t="s">
        <v>13</v>
      </c>
      <c r="F4" s="73" t="s">
        <v>14</v>
      </c>
      <c r="G4" s="72" t="s">
        <v>15</v>
      </c>
      <c r="H4" s="73"/>
      <c r="I4" s="69" t="s">
        <v>16</v>
      </c>
      <c r="J4" s="69" t="s">
        <v>17</v>
      </c>
      <c r="K4" s="69" t="s">
        <v>18</v>
      </c>
      <c r="L4" s="69" t="s">
        <v>19</v>
      </c>
      <c r="M4" s="69" t="s">
        <v>20</v>
      </c>
      <c r="N4" s="70" t="s">
        <v>21</v>
      </c>
      <c r="O4" s="69"/>
      <c r="P4" s="80"/>
      <c r="Q4" s="80"/>
      <c r="S4" s="98"/>
      <c r="T4" s="99"/>
    </row>
    <row r="5" s="1" customFormat="1" ht="26" customHeight="1" spans="1:20">
      <c r="A5" s="70">
        <v>1</v>
      </c>
      <c r="B5" s="70" t="s">
        <v>22</v>
      </c>
      <c r="C5" s="71" t="s">
        <v>23</v>
      </c>
      <c r="D5" s="70" t="s">
        <v>24</v>
      </c>
      <c r="E5" s="74">
        <v>5100.36</v>
      </c>
      <c r="F5" s="74"/>
      <c r="G5" s="74">
        <f t="shared" ref="G5:G10" si="0">F5+E5</f>
        <v>5100.36</v>
      </c>
      <c r="H5" s="75">
        <v>4345.56</v>
      </c>
      <c r="I5" s="84">
        <f>ROUND(20*H5/G5,2)</f>
        <v>17.04</v>
      </c>
      <c r="J5" s="85">
        <v>13</v>
      </c>
      <c r="K5" s="85">
        <v>20</v>
      </c>
      <c r="L5" s="85">
        <v>30</v>
      </c>
      <c r="M5" s="85">
        <v>10</v>
      </c>
      <c r="N5" s="85">
        <f t="shared" ref="N5:N10" si="1">SUM(I5:M5)</f>
        <v>90.04</v>
      </c>
      <c r="O5" s="86" t="s">
        <v>25</v>
      </c>
      <c r="P5" s="80">
        <v>4345.56</v>
      </c>
      <c r="Q5" s="80">
        <f t="shared" ref="Q5:Q10" si="2">H5-P5</f>
        <v>0</v>
      </c>
      <c r="S5" s="95">
        <v>4345.56</v>
      </c>
      <c r="T5" s="96">
        <f t="shared" ref="T5:T10" si="3">H5-S5</f>
        <v>0</v>
      </c>
    </row>
    <row r="6" s="1" customFormat="1" ht="26" customHeight="1" spans="1:20">
      <c r="A6" s="70">
        <v>2</v>
      </c>
      <c r="B6" s="70" t="s">
        <v>22</v>
      </c>
      <c r="C6" s="71" t="s">
        <v>26</v>
      </c>
      <c r="D6" s="70" t="s">
        <v>27</v>
      </c>
      <c r="E6" s="74">
        <v>4852.95</v>
      </c>
      <c r="F6" s="74">
        <v>0</v>
      </c>
      <c r="G6" s="74">
        <f t="shared" si="0"/>
        <v>4852.95</v>
      </c>
      <c r="H6" s="75">
        <v>4852.95</v>
      </c>
      <c r="I6" s="84">
        <f t="shared" ref="I5:I10" si="4">ROUND(20*H6/G6,2)</f>
        <v>20</v>
      </c>
      <c r="J6" s="85">
        <v>13</v>
      </c>
      <c r="K6" s="85">
        <v>17</v>
      </c>
      <c r="L6" s="87">
        <v>30</v>
      </c>
      <c r="M6" s="85">
        <v>10</v>
      </c>
      <c r="N6" s="85">
        <f t="shared" si="1"/>
        <v>90</v>
      </c>
      <c r="O6" s="86" t="s">
        <v>28</v>
      </c>
      <c r="P6" s="80">
        <v>4850.35</v>
      </c>
      <c r="Q6" s="80">
        <f t="shared" si="2"/>
        <v>2.59999999999945</v>
      </c>
      <c r="S6" s="95">
        <v>4850.35</v>
      </c>
      <c r="T6" s="96">
        <f t="shared" si="3"/>
        <v>2.59999999999945</v>
      </c>
    </row>
    <row r="7" s="1" customFormat="1" ht="26" customHeight="1" spans="1:20">
      <c r="A7" s="70">
        <v>3</v>
      </c>
      <c r="B7" s="70" t="s">
        <v>22</v>
      </c>
      <c r="C7" s="71" t="s">
        <v>29</v>
      </c>
      <c r="D7" s="70" t="s">
        <v>30</v>
      </c>
      <c r="E7" s="74">
        <v>2908</v>
      </c>
      <c r="F7" s="74">
        <v>-441.45</v>
      </c>
      <c r="G7" s="74">
        <f t="shared" si="0"/>
        <v>2466.55</v>
      </c>
      <c r="H7" s="75">
        <v>2466.55</v>
      </c>
      <c r="I7" s="84">
        <f t="shared" si="4"/>
        <v>20</v>
      </c>
      <c r="J7" s="85">
        <v>13</v>
      </c>
      <c r="K7" s="85">
        <v>18</v>
      </c>
      <c r="L7" s="87">
        <v>30</v>
      </c>
      <c r="M7" s="88">
        <v>10</v>
      </c>
      <c r="N7" s="85">
        <f t="shared" si="1"/>
        <v>91</v>
      </c>
      <c r="O7" s="86" t="s">
        <v>31</v>
      </c>
      <c r="P7" s="80">
        <v>2466.55</v>
      </c>
      <c r="Q7" s="80">
        <f t="shared" si="2"/>
        <v>0</v>
      </c>
      <c r="S7" s="95">
        <v>2466.55</v>
      </c>
      <c r="T7" s="96">
        <f t="shared" si="3"/>
        <v>0</v>
      </c>
    </row>
    <row r="8" s="1" customFormat="1" ht="26" customHeight="1" spans="1:20">
      <c r="A8" s="70">
        <v>4</v>
      </c>
      <c r="B8" s="70" t="s">
        <v>22</v>
      </c>
      <c r="C8" s="71" t="s">
        <v>32</v>
      </c>
      <c r="D8" s="70" t="s">
        <v>33</v>
      </c>
      <c r="E8" s="74">
        <v>2434.01</v>
      </c>
      <c r="F8" s="74">
        <v>0</v>
      </c>
      <c r="G8" s="74">
        <f t="shared" si="0"/>
        <v>2434.01</v>
      </c>
      <c r="H8" s="74">
        <v>2124.16</v>
      </c>
      <c r="I8" s="84">
        <f t="shared" si="4"/>
        <v>17.45</v>
      </c>
      <c r="J8" s="85">
        <v>13</v>
      </c>
      <c r="K8" s="85">
        <v>20</v>
      </c>
      <c r="L8" s="85">
        <v>30</v>
      </c>
      <c r="M8" s="88">
        <v>10</v>
      </c>
      <c r="N8" s="85">
        <f t="shared" si="1"/>
        <v>90.45</v>
      </c>
      <c r="O8" s="86" t="s">
        <v>34</v>
      </c>
      <c r="P8" s="80">
        <v>2126.76</v>
      </c>
      <c r="Q8" s="80">
        <f t="shared" si="2"/>
        <v>-2.60000000000036</v>
      </c>
      <c r="R8" s="100" t="s">
        <v>35</v>
      </c>
      <c r="S8" s="95">
        <v>2126.76</v>
      </c>
      <c r="T8" s="96">
        <f t="shared" si="3"/>
        <v>-2.60000000000036</v>
      </c>
    </row>
    <row r="9" s="52" customFormat="1" ht="26" customHeight="1" spans="1:21">
      <c r="A9" s="70">
        <v>5</v>
      </c>
      <c r="B9" s="42" t="s">
        <v>22</v>
      </c>
      <c r="C9" s="71" t="s">
        <v>36</v>
      </c>
      <c r="D9" s="42" t="s">
        <v>37</v>
      </c>
      <c r="E9" s="75">
        <v>1003.27</v>
      </c>
      <c r="F9" s="75">
        <v>0</v>
      </c>
      <c r="G9" s="75">
        <f t="shared" si="0"/>
        <v>1003.27</v>
      </c>
      <c r="H9" s="75">
        <v>1003.27</v>
      </c>
      <c r="I9" s="89">
        <f t="shared" si="4"/>
        <v>20</v>
      </c>
      <c r="J9" s="88">
        <v>11</v>
      </c>
      <c r="K9" s="85">
        <v>20</v>
      </c>
      <c r="L9" s="85">
        <v>30</v>
      </c>
      <c r="M9" s="85">
        <v>10</v>
      </c>
      <c r="N9" s="85">
        <f t="shared" si="1"/>
        <v>91</v>
      </c>
      <c r="O9" s="90" t="s">
        <v>38</v>
      </c>
      <c r="P9" s="34">
        <v>1003.27</v>
      </c>
      <c r="Q9" s="34">
        <f t="shared" si="2"/>
        <v>0</v>
      </c>
      <c r="S9" s="52">
        <v>1003.27</v>
      </c>
      <c r="T9" s="34">
        <f t="shared" si="3"/>
        <v>0</v>
      </c>
      <c r="U9" s="16"/>
    </row>
    <row r="10" s="51" customFormat="1" ht="35" customHeight="1" spans="1:20">
      <c r="A10" s="70">
        <v>6</v>
      </c>
      <c r="B10" s="42" t="s">
        <v>22</v>
      </c>
      <c r="C10" s="71" t="s">
        <v>39</v>
      </c>
      <c r="D10" s="42" t="s">
        <v>40</v>
      </c>
      <c r="E10" s="75">
        <v>9225.17</v>
      </c>
      <c r="F10" s="75">
        <v>0</v>
      </c>
      <c r="G10" s="75">
        <f t="shared" si="0"/>
        <v>9225.17</v>
      </c>
      <c r="H10" s="75">
        <v>5672.5</v>
      </c>
      <c r="I10" s="89">
        <f t="shared" si="4"/>
        <v>12.3</v>
      </c>
      <c r="J10" s="88">
        <v>14</v>
      </c>
      <c r="K10" s="88">
        <v>17</v>
      </c>
      <c r="L10" s="88">
        <v>27</v>
      </c>
      <c r="M10" s="85">
        <v>10</v>
      </c>
      <c r="N10" s="85">
        <f t="shared" si="1"/>
        <v>80.3</v>
      </c>
      <c r="O10" s="90" t="s">
        <v>41</v>
      </c>
      <c r="P10" s="34">
        <v>5672.5</v>
      </c>
      <c r="Q10" s="34">
        <f t="shared" si="2"/>
        <v>0</v>
      </c>
      <c r="S10" s="49">
        <v>5672.5</v>
      </c>
      <c r="T10" s="101">
        <f t="shared" si="3"/>
        <v>0</v>
      </c>
    </row>
    <row r="11" s="51" customFormat="1" ht="22" customHeight="1" spans="1:20">
      <c r="A11" s="70"/>
      <c r="B11" s="42"/>
      <c r="C11" s="71"/>
      <c r="D11" s="42"/>
      <c r="E11" s="75"/>
      <c r="F11" s="75"/>
      <c r="G11" s="75"/>
      <c r="H11" s="75"/>
      <c r="I11" s="89"/>
      <c r="J11" s="91"/>
      <c r="K11" s="91"/>
      <c r="L11" s="91"/>
      <c r="M11" s="91"/>
      <c r="N11" s="85"/>
      <c r="O11" s="90"/>
      <c r="P11" s="34"/>
      <c r="Q11" s="34"/>
      <c r="S11" s="49"/>
      <c r="T11" s="101"/>
    </row>
    <row r="12" s="51" customFormat="1" ht="22" customHeight="1" spans="1:20">
      <c r="A12" s="70"/>
      <c r="B12" s="42"/>
      <c r="C12" s="71"/>
      <c r="D12" s="42"/>
      <c r="E12" s="75"/>
      <c r="F12" s="75"/>
      <c r="G12" s="75"/>
      <c r="H12" s="75"/>
      <c r="I12" s="89"/>
      <c r="J12" s="91"/>
      <c r="K12" s="91"/>
      <c r="L12" s="91"/>
      <c r="M12" s="91"/>
      <c r="N12" s="85"/>
      <c r="O12" s="90"/>
      <c r="P12" s="34"/>
      <c r="Q12" s="34"/>
      <c r="S12" s="49"/>
      <c r="T12" s="101"/>
    </row>
    <row r="13" s="5" customFormat="1" ht="24" customHeight="1" spans="1:20">
      <c r="A13" s="76"/>
      <c r="B13" s="76"/>
      <c r="C13" s="77"/>
      <c r="D13" s="76"/>
      <c r="E13" s="78">
        <f>SUM(E5:E12)</f>
        <v>25523.76</v>
      </c>
      <c r="F13" s="78">
        <f>SUM(F5:F12)</f>
        <v>-441.45</v>
      </c>
      <c r="G13" s="78">
        <f>SUM(G5:G12)</f>
        <v>25082.31</v>
      </c>
      <c r="H13" s="78">
        <f>SUM(H5:H12)</f>
        <v>20464.99</v>
      </c>
      <c r="I13" s="92"/>
      <c r="J13" s="91"/>
      <c r="K13" s="93"/>
      <c r="L13" s="93"/>
      <c r="M13" s="93"/>
      <c r="N13" s="93"/>
      <c r="O13" s="94"/>
      <c r="P13" s="12"/>
      <c r="Q13" s="62">
        <f>SUM(Q5:Q10)</f>
        <v>-9.09494701772928e-13</v>
      </c>
      <c r="S13" s="9"/>
      <c r="T13" s="62">
        <f>SUM(T5:T10)</f>
        <v>-9.09494701772928e-13</v>
      </c>
    </row>
    <row r="14" s="4" customFormat="1" spans="3:20">
      <c r="C14" s="33"/>
      <c r="E14" s="12"/>
      <c r="F14" s="12"/>
      <c r="G14" s="12"/>
      <c r="H14" s="12"/>
      <c r="J14" s="60"/>
      <c r="O14" s="61"/>
      <c r="P14" s="12"/>
      <c r="Q14" s="12"/>
      <c r="S14" s="12"/>
      <c r="T14" s="102"/>
    </row>
    <row r="16" hidden="1" spans="5:8">
      <c r="E16" s="12">
        <v>32388.518527</v>
      </c>
      <c r="F16" s="12">
        <v>9254.421883</v>
      </c>
      <c r="G16" s="12">
        <v>41642.94041</v>
      </c>
      <c r="H16" s="12">
        <v>37667.220794</v>
      </c>
    </row>
  </sheetData>
  <mergeCells count="10">
    <mergeCell ref="A1:O1"/>
    <mergeCell ref="A2:O2"/>
    <mergeCell ref="E3:G3"/>
    <mergeCell ref="I3:N3"/>
    <mergeCell ref="A3:A4"/>
    <mergeCell ref="B3:B4"/>
    <mergeCell ref="C3:C4"/>
    <mergeCell ref="D3:D4"/>
    <mergeCell ref="H3:H4"/>
    <mergeCell ref="O3:O4"/>
  </mergeCells>
  <pageMargins left="0.195833333333333" right="0.195833333333333" top="0.195833333333333" bottom="0.195833333333333" header="0.5" footer="0.5"/>
  <pageSetup paperSize="9" scale="54"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6"/>
  <sheetViews>
    <sheetView view="pageBreakPreview" zoomScaleNormal="100" workbookViewId="0">
      <pane ySplit="4" topLeftCell="A5" activePane="bottomLeft" state="frozen"/>
      <selection/>
      <selection pane="bottomLeft" activeCell="C12" sqref="C12"/>
    </sheetView>
  </sheetViews>
  <sheetFormatPr defaultColWidth="10.2857142857143" defaultRowHeight="13.5"/>
  <cols>
    <col min="1" max="1" width="7.71428571428571" style="6" customWidth="1"/>
    <col min="2" max="2" width="18.4285714285714" style="6" customWidth="1"/>
    <col min="3" max="3" width="29.2857142857143" style="8" customWidth="1"/>
    <col min="4" max="4" width="17.1428571428571" style="4" customWidth="1"/>
    <col min="5" max="6" width="13.5714285714286" style="9" customWidth="1"/>
    <col min="7" max="7" width="12" style="9" customWidth="1"/>
    <col min="8" max="8" width="12.4285714285714" style="9" customWidth="1"/>
    <col min="9" max="9" width="10.7142857142857" style="5" customWidth="1"/>
    <col min="10" max="10" width="10.2857142857143" style="10"/>
    <col min="11" max="14" width="10.7142857142857" style="5" customWidth="1"/>
    <col min="15" max="15" width="48.5714285714286" style="11" customWidth="1"/>
    <col min="16" max="16" width="10.2857142857143" style="12" hidden="1" customWidth="1"/>
    <col min="17" max="17" width="10.5714285714286" style="9" hidden="1" customWidth="1"/>
    <col min="18" max="18" width="13.5714285714286" style="13" hidden="1" customWidth="1"/>
    <col min="19" max="19" width="10.2857142857143" style="12" hidden="1" customWidth="1"/>
    <col min="20" max="20" width="12" style="5" hidden="1" customWidth="1"/>
    <col min="21" max="21" width="7.71428571428571" style="4" hidden="1" customWidth="1"/>
    <col min="22" max="22" width="10.2857142857143" style="5" hidden="1" customWidth="1"/>
    <col min="23" max="16384" width="10.2857142857143" style="5"/>
  </cols>
  <sheetData>
    <row r="1" s="1" customFormat="1" ht="42" customHeight="1" spans="1:21">
      <c r="A1" s="14" t="s">
        <v>0</v>
      </c>
      <c r="B1" s="14"/>
      <c r="C1" s="15"/>
      <c r="D1" s="16"/>
      <c r="E1" s="17"/>
      <c r="F1" s="17"/>
      <c r="G1" s="17"/>
      <c r="H1" s="17"/>
      <c r="I1" s="14"/>
      <c r="J1" s="10"/>
      <c r="K1" s="14"/>
      <c r="L1" s="14"/>
      <c r="M1" s="14"/>
      <c r="N1" s="14"/>
      <c r="O1" s="15"/>
      <c r="P1" s="34"/>
      <c r="Q1" s="49"/>
      <c r="R1" s="50"/>
      <c r="S1" s="34"/>
      <c r="T1" s="51"/>
      <c r="U1" s="52"/>
    </row>
    <row r="2" s="1" customFormat="1" ht="24" customHeight="1" spans="1:21">
      <c r="A2" s="18" t="s">
        <v>1</v>
      </c>
      <c r="B2" s="18"/>
      <c r="C2" s="19"/>
      <c r="D2" s="16"/>
      <c r="E2" s="20"/>
      <c r="F2" s="20"/>
      <c r="G2" s="20"/>
      <c r="H2" s="20"/>
      <c r="I2" s="18"/>
      <c r="J2" s="35"/>
      <c r="K2" s="18"/>
      <c r="L2" s="18"/>
      <c r="M2" s="18"/>
      <c r="N2" s="18"/>
      <c r="O2" s="36"/>
      <c r="P2" s="34"/>
      <c r="Q2" s="49"/>
      <c r="R2" s="50"/>
      <c r="S2" s="34"/>
      <c r="T2" s="51"/>
      <c r="U2" s="52"/>
    </row>
    <row r="3" s="2" customFormat="1" ht="27" customHeight="1" spans="1:21">
      <c r="A3" s="21" t="s">
        <v>2</v>
      </c>
      <c r="B3" s="22" t="s">
        <v>3</v>
      </c>
      <c r="C3" s="21" t="s">
        <v>4</v>
      </c>
      <c r="D3" s="23" t="s">
        <v>5</v>
      </c>
      <c r="E3" s="24" t="s">
        <v>6</v>
      </c>
      <c r="F3" s="24"/>
      <c r="G3" s="24"/>
      <c r="H3" s="25" t="s">
        <v>7</v>
      </c>
      <c r="I3" s="22" t="s">
        <v>8</v>
      </c>
      <c r="J3" s="37"/>
      <c r="K3" s="22"/>
      <c r="L3" s="22"/>
      <c r="M3" s="22"/>
      <c r="N3" s="22"/>
      <c r="O3" s="21" t="s">
        <v>9</v>
      </c>
      <c r="P3" s="38" t="s">
        <v>10</v>
      </c>
      <c r="Q3" s="38" t="s">
        <v>11</v>
      </c>
      <c r="R3" s="53" t="s">
        <v>12</v>
      </c>
      <c r="S3" s="38" t="s">
        <v>11</v>
      </c>
      <c r="T3" s="54"/>
      <c r="U3" s="53" t="s">
        <v>42</v>
      </c>
    </row>
    <row r="4" s="2" customFormat="1" ht="27" customHeight="1" spans="1:21">
      <c r="A4" s="21"/>
      <c r="B4" s="22"/>
      <c r="C4" s="21"/>
      <c r="D4" s="23"/>
      <c r="E4" s="25" t="s">
        <v>13</v>
      </c>
      <c r="F4" s="25" t="s">
        <v>14</v>
      </c>
      <c r="G4" s="24" t="s">
        <v>15</v>
      </c>
      <c r="H4" s="25"/>
      <c r="I4" s="21" t="s">
        <v>16</v>
      </c>
      <c r="J4" s="21" t="s">
        <v>17</v>
      </c>
      <c r="K4" s="21" t="s">
        <v>18</v>
      </c>
      <c r="L4" s="21" t="s">
        <v>19</v>
      </c>
      <c r="M4" s="21" t="s">
        <v>20</v>
      </c>
      <c r="N4" s="22" t="s">
        <v>21</v>
      </c>
      <c r="O4" s="21"/>
      <c r="P4" s="39"/>
      <c r="Q4" s="39"/>
      <c r="R4" s="53"/>
      <c r="S4" s="38"/>
      <c r="T4" s="54"/>
      <c r="U4" s="33"/>
    </row>
    <row r="5" s="3" customFormat="1" ht="20" customHeight="1" spans="1:21">
      <c r="A5" s="26">
        <v>1</v>
      </c>
      <c r="B5" s="26" t="s">
        <v>22</v>
      </c>
      <c r="C5" s="23" t="s">
        <v>43</v>
      </c>
      <c r="D5" s="26" t="s">
        <v>44</v>
      </c>
      <c r="E5" s="27">
        <v>7</v>
      </c>
      <c r="F5" s="28">
        <v>0</v>
      </c>
      <c r="G5" s="27">
        <f t="shared" ref="G5:G45" si="0">SUM(E5:F5)</f>
        <v>7</v>
      </c>
      <c r="H5" s="27">
        <v>5.19</v>
      </c>
      <c r="I5" s="40">
        <f t="shared" ref="I5:I45" si="1">ROUND(20*H5/G5,2)</f>
        <v>14.83</v>
      </c>
      <c r="J5" s="41">
        <v>20</v>
      </c>
      <c r="K5" s="41">
        <v>20</v>
      </c>
      <c r="L5" s="41">
        <v>22.24</v>
      </c>
      <c r="M5" s="41">
        <v>10</v>
      </c>
      <c r="N5" s="42">
        <f t="shared" ref="N5:N45" si="2">SUM(I5:M5)</f>
        <v>87.07</v>
      </c>
      <c r="O5" s="23" t="s">
        <v>45</v>
      </c>
      <c r="P5" s="34">
        <v>100</v>
      </c>
      <c r="Q5" s="34">
        <v>0</v>
      </c>
      <c r="R5" s="50">
        <v>100</v>
      </c>
      <c r="S5" s="34">
        <v>0</v>
      </c>
      <c r="T5" s="52"/>
      <c r="U5" s="19" t="s">
        <v>46</v>
      </c>
    </row>
    <row r="6" s="3" customFormat="1" ht="20" customHeight="1" spans="1:21">
      <c r="A6" s="26">
        <v>2</v>
      </c>
      <c r="B6" s="26" t="s">
        <v>22</v>
      </c>
      <c r="C6" s="23" t="s">
        <v>47</v>
      </c>
      <c r="D6" s="26" t="s">
        <v>48</v>
      </c>
      <c r="E6" s="27">
        <v>1.44</v>
      </c>
      <c r="F6" s="27">
        <v>0</v>
      </c>
      <c r="G6" s="27">
        <f t="shared" si="0"/>
        <v>1.44</v>
      </c>
      <c r="H6" s="27">
        <v>1.44</v>
      </c>
      <c r="I6" s="43">
        <f t="shared" si="1"/>
        <v>20</v>
      </c>
      <c r="J6" s="41">
        <v>20</v>
      </c>
      <c r="K6" s="41">
        <v>20</v>
      </c>
      <c r="L6" s="41">
        <v>30</v>
      </c>
      <c r="M6" s="41">
        <v>10</v>
      </c>
      <c r="N6" s="42">
        <f t="shared" si="2"/>
        <v>100</v>
      </c>
      <c r="O6" s="23"/>
      <c r="P6" s="34">
        <v>587.7</v>
      </c>
      <c r="Q6" s="34">
        <v>0</v>
      </c>
      <c r="R6" s="50">
        <v>587.7</v>
      </c>
      <c r="S6" s="34">
        <v>0</v>
      </c>
      <c r="T6" s="52"/>
      <c r="U6" s="19" t="s">
        <v>46</v>
      </c>
    </row>
    <row r="7" s="3" customFormat="1" ht="20" customHeight="1" spans="1:21">
      <c r="A7" s="26">
        <v>3</v>
      </c>
      <c r="B7" s="26" t="s">
        <v>22</v>
      </c>
      <c r="C7" s="23" t="s">
        <v>49</v>
      </c>
      <c r="D7" s="26" t="s">
        <v>50</v>
      </c>
      <c r="E7" s="27">
        <v>9.4</v>
      </c>
      <c r="F7" s="27">
        <v>0</v>
      </c>
      <c r="G7" s="27">
        <f t="shared" si="0"/>
        <v>9.4</v>
      </c>
      <c r="H7" s="27">
        <v>9.4</v>
      </c>
      <c r="I7" s="43">
        <f t="shared" si="1"/>
        <v>20</v>
      </c>
      <c r="J7" s="41">
        <v>20</v>
      </c>
      <c r="K7" s="41">
        <v>20</v>
      </c>
      <c r="L7" s="41">
        <v>30</v>
      </c>
      <c r="M7" s="41">
        <v>10</v>
      </c>
      <c r="N7" s="42">
        <f t="shared" si="2"/>
        <v>100</v>
      </c>
      <c r="O7" s="23"/>
      <c r="P7" s="34">
        <v>54.1599</v>
      </c>
      <c r="Q7" s="34">
        <v>0</v>
      </c>
      <c r="R7" s="50">
        <v>54.1599</v>
      </c>
      <c r="S7" s="34">
        <v>0</v>
      </c>
      <c r="T7" s="52"/>
      <c r="U7" s="19" t="s">
        <v>46</v>
      </c>
    </row>
    <row r="8" s="3" customFormat="1" ht="20" customHeight="1" spans="1:21">
      <c r="A8" s="26">
        <v>4</v>
      </c>
      <c r="B8" s="26" t="s">
        <v>22</v>
      </c>
      <c r="C8" s="26" t="s">
        <v>51</v>
      </c>
      <c r="D8" s="26" t="s">
        <v>50</v>
      </c>
      <c r="E8" s="27">
        <v>14.38</v>
      </c>
      <c r="F8" s="27">
        <v>0</v>
      </c>
      <c r="G8" s="27">
        <f t="shared" si="0"/>
        <v>14.38</v>
      </c>
      <c r="H8" s="27">
        <v>14.38</v>
      </c>
      <c r="I8" s="43">
        <f t="shared" si="1"/>
        <v>20</v>
      </c>
      <c r="J8" s="41">
        <v>20</v>
      </c>
      <c r="K8" s="41">
        <v>20</v>
      </c>
      <c r="L8" s="41">
        <v>30</v>
      </c>
      <c r="M8" s="41">
        <v>10</v>
      </c>
      <c r="N8" s="42">
        <f t="shared" si="2"/>
        <v>100</v>
      </c>
      <c r="O8" s="23"/>
      <c r="P8" s="34">
        <v>2.05</v>
      </c>
      <c r="Q8" s="34">
        <v>0</v>
      </c>
      <c r="R8" s="50">
        <v>0.82</v>
      </c>
      <c r="S8" s="34">
        <v>1.23</v>
      </c>
      <c r="T8" s="52"/>
      <c r="U8" s="19" t="s">
        <v>46</v>
      </c>
    </row>
    <row r="9" s="3" customFormat="1" ht="20" customHeight="1" spans="1:21">
      <c r="A9" s="26">
        <v>5</v>
      </c>
      <c r="B9" s="26" t="s">
        <v>22</v>
      </c>
      <c r="C9" s="23" t="s">
        <v>52</v>
      </c>
      <c r="D9" s="26" t="s">
        <v>50</v>
      </c>
      <c r="E9" s="27">
        <v>3.31</v>
      </c>
      <c r="F9" s="27">
        <v>0</v>
      </c>
      <c r="G9" s="27">
        <f t="shared" si="0"/>
        <v>3.31</v>
      </c>
      <c r="H9" s="27">
        <v>3.31</v>
      </c>
      <c r="I9" s="43">
        <f t="shared" si="1"/>
        <v>20</v>
      </c>
      <c r="J9" s="41">
        <v>20</v>
      </c>
      <c r="K9" s="41">
        <v>20</v>
      </c>
      <c r="L9" s="41">
        <v>30</v>
      </c>
      <c r="M9" s="41">
        <v>10</v>
      </c>
      <c r="N9" s="42">
        <f t="shared" si="2"/>
        <v>100</v>
      </c>
      <c r="O9" s="23"/>
      <c r="P9" s="34">
        <v>93.249042</v>
      </c>
      <c r="Q9" s="34">
        <v>0</v>
      </c>
      <c r="R9" s="50">
        <v>91.906905</v>
      </c>
      <c r="S9" s="34">
        <v>1.34213699999999</v>
      </c>
      <c r="T9" s="52"/>
      <c r="U9" s="19" t="s">
        <v>46</v>
      </c>
    </row>
    <row r="10" s="3" customFormat="1" ht="20" customHeight="1" spans="1:21">
      <c r="A10" s="26">
        <v>6</v>
      </c>
      <c r="B10" s="26" t="s">
        <v>22</v>
      </c>
      <c r="C10" s="23" t="s">
        <v>53</v>
      </c>
      <c r="D10" s="26" t="s">
        <v>50</v>
      </c>
      <c r="E10" s="27">
        <v>8</v>
      </c>
      <c r="F10" s="27">
        <v>0</v>
      </c>
      <c r="G10" s="27">
        <f t="shared" si="0"/>
        <v>8</v>
      </c>
      <c r="H10" s="27">
        <v>8</v>
      </c>
      <c r="I10" s="43">
        <f t="shared" si="1"/>
        <v>20</v>
      </c>
      <c r="J10" s="41">
        <v>20</v>
      </c>
      <c r="K10" s="41">
        <v>20</v>
      </c>
      <c r="L10" s="41">
        <v>30</v>
      </c>
      <c r="M10" s="41">
        <v>10</v>
      </c>
      <c r="N10" s="42">
        <f t="shared" si="2"/>
        <v>100</v>
      </c>
      <c r="O10" s="23"/>
      <c r="P10" s="34">
        <v>15.95</v>
      </c>
      <c r="Q10" s="34">
        <v>0</v>
      </c>
      <c r="R10" s="50">
        <v>15.95</v>
      </c>
      <c r="S10" s="34">
        <v>0</v>
      </c>
      <c r="T10" s="52"/>
      <c r="U10" s="19" t="s">
        <v>46</v>
      </c>
    </row>
    <row r="11" s="3" customFormat="1" ht="20" customHeight="1" spans="1:21">
      <c r="A11" s="26">
        <v>7</v>
      </c>
      <c r="B11" s="26" t="s">
        <v>22</v>
      </c>
      <c r="C11" s="23" t="s">
        <v>54</v>
      </c>
      <c r="D11" s="26" t="s">
        <v>50</v>
      </c>
      <c r="E11" s="27">
        <v>17</v>
      </c>
      <c r="F11" s="27">
        <v>0</v>
      </c>
      <c r="G11" s="27">
        <f t="shared" si="0"/>
        <v>17</v>
      </c>
      <c r="H11" s="27">
        <v>17</v>
      </c>
      <c r="I11" s="43">
        <f t="shared" si="1"/>
        <v>20</v>
      </c>
      <c r="J11" s="41">
        <v>20</v>
      </c>
      <c r="K11" s="41">
        <v>20</v>
      </c>
      <c r="L11" s="41">
        <v>30</v>
      </c>
      <c r="M11" s="41">
        <v>10</v>
      </c>
      <c r="N11" s="42">
        <f t="shared" si="2"/>
        <v>100</v>
      </c>
      <c r="O11" s="23"/>
      <c r="P11" s="34">
        <v>23.25</v>
      </c>
      <c r="Q11" s="34">
        <v>0</v>
      </c>
      <c r="R11" s="50">
        <v>23.2512</v>
      </c>
      <c r="S11" s="55">
        <v>-0.00120000000000076</v>
      </c>
      <c r="T11" s="52"/>
      <c r="U11" s="19" t="s">
        <v>46</v>
      </c>
    </row>
    <row r="12" s="4" customFormat="1" ht="30" customHeight="1" spans="1:21">
      <c r="A12" s="26">
        <v>8</v>
      </c>
      <c r="B12" s="26" t="s">
        <v>22</v>
      </c>
      <c r="C12" s="23" t="s">
        <v>55</v>
      </c>
      <c r="D12" s="23" t="s">
        <v>56</v>
      </c>
      <c r="E12" s="27">
        <v>0.15</v>
      </c>
      <c r="F12" s="27">
        <v>0</v>
      </c>
      <c r="G12" s="27">
        <f t="shared" si="0"/>
        <v>0.15</v>
      </c>
      <c r="H12" s="27">
        <v>0.15</v>
      </c>
      <c r="I12" s="43">
        <f t="shared" si="1"/>
        <v>20</v>
      </c>
      <c r="J12" s="44">
        <v>20</v>
      </c>
      <c r="K12" s="44">
        <v>20</v>
      </c>
      <c r="L12" s="45">
        <v>40</v>
      </c>
      <c r="M12" s="46"/>
      <c r="N12" s="42">
        <f t="shared" si="2"/>
        <v>100</v>
      </c>
      <c r="O12" s="23"/>
      <c r="P12" s="39">
        <v>30</v>
      </c>
      <c r="Q12" s="34">
        <v>0</v>
      </c>
      <c r="R12" s="33">
        <v>30</v>
      </c>
      <c r="S12" s="34">
        <v>0</v>
      </c>
      <c r="T12" s="56" t="s">
        <v>57</v>
      </c>
      <c r="U12" s="57" t="s">
        <v>46</v>
      </c>
    </row>
    <row r="13" s="1" customFormat="1" ht="20" customHeight="1" spans="1:21">
      <c r="A13" s="26">
        <v>9</v>
      </c>
      <c r="B13" s="26" t="s">
        <v>22</v>
      </c>
      <c r="C13" s="29" t="s">
        <v>58</v>
      </c>
      <c r="D13" s="26" t="s">
        <v>59</v>
      </c>
      <c r="E13" s="27">
        <v>30</v>
      </c>
      <c r="F13" s="27">
        <v>0</v>
      </c>
      <c r="G13" s="27">
        <f t="shared" si="0"/>
        <v>30</v>
      </c>
      <c r="H13" s="27">
        <v>7.45</v>
      </c>
      <c r="I13" s="43">
        <f t="shared" si="1"/>
        <v>4.97</v>
      </c>
      <c r="J13" s="44">
        <v>20</v>
      </c>
      <c r="K13" s="44">
        <v>20</v>
      </c>
      <c r="L13" s="41">
        <v>30</v>
      </c>
      <c r="M13" s="41">
        <v>10</v>
      </c>
      <c r="N13" s="42">
        <f t="shared" si="2"/>
        <v>84.97</v>
      </c>
      <c r="O13" s="23" t="s">
        <v>60</v>
      </c>
      <c r="P13" s="34">
        <v>1000</v>
      </c>
      <c r="Q13" s="34">
        <v>0</v>
      </c>
      <c r="R13" s="50">
        <v>1000</v>
      </c>
      <c r="S13" s="34">
        <v>0</v>
      </c>
      <c r="T13" s="51"/>
      <c r="U13" s="19" t="s">
        <v>46</v>
      </c>
    </row>
    <row r="14" s="5" customFormat="1" ht="20" customHeight="1" spans="1:21">
      <c r="A14" s="26">
        <v>10</v>
      </c>
      <c r="B14" s="26" t="s">
        <v>22</v>
      </c>
      <c r="C14" s="23" t="s">
        <v>61</v>
      </c>
      <c r="D14" s="26" t="s">
        <v>62</v>
      </c>
      <c r="E14" s="27">
        <v>500</v>
      </c>
      <c r="F14" s="27">
        <v>0</v>
      </c>
      <c r="G14" s="27">
        <f t="shared" si="0"/>
        <v>500</v>
      </c>
      <c r="H14" s="27">
        <v>500</v>
      </c>
      <c r="I14" s="43">
        <f t="shared" si="1"/>
        <v>20</v>
      </c>
      <c r="J14" s="44">
        <v>20</v>
      </c>
      <c r="K14" s="44">
        <v>20</v>
      </c>
      <c r="L14" s="41">
        <v>30</v>
      </c>
      <c r="M14" s="41">
        <v>10</v>
      </c>
      <c r="N14" s="42">
        <f t="shared" si="2"/>
        <v>100</v>
      </c>
      <c r="O14" s="23"/>
      <c r="P14" s="39">
        <v>1.44</v>
      </c>
      <c r="Q14" s="34">
        <v>0</v>
      </c>
      <c r="R14" s="58">
        <v>1.44</v>
      </c>
      <c r="S14" s="34">
        <v>0</v>
      </c>
      <c r="T14" s="6"/>
      <c r="U14" s="57" t="s">
        <v>46</v>
      </c>
    </row>
    <row r="15" s="6" customFormat="1" ht="20" customHeight="1" spans="1:21">
      <c r="A15" s="26">
        <v>11</v>
      </c>
      <c r="B15" s="26" t="s">
        <v>22</v>
      </c>
      <c r="C15" s="23" t="s">
        <v>63</v>
      </c>
      <c r="D15" s="26" t="s">
        <v>64</v>
      </c>
      <c r="E15" s="27">
        <v>2.15</v>
      </c>
      <c r="F15" s="27">
        <v>0</v>
      </c>
      <c r="G15" s="27">
        <f t="shared" si="0"/>
        <v>2.15</v>
      </c>
      <c r="H15" s="27">
        <v>2.15</v>
      </c>
      <c r="I15" s="40">
        <f t="shared" si="1"/>
        <v>20</v>
      </c>
      <c r="J15" s="44">
        <v>20</v>
      </c>
      <c r="K15" s="44">
        <v>19.76</v>
      </c>
      <c r="L15" s="41">
        <v>30</v>
      </c>
      <c r="M15" s="41">
        <v>10</v>
      </c>
      <c r="N15" s="42">
        <f t="shared" si="2"/>
        <v>99.76</v>
      </c>
      <c r="O15" s="23" t="s">
        <v>65</v>
      </c>
      <c r="P15" s="39">
        <v>15</v>
      </c>
      <c r="Q15" s="34">
        <v>0</v>
      </c>
      <c r="R15" s="58">
        <v>15</v>
      </c>
      <c r="S15" s="34">
        <v>0</v>
      </c>
      <c r="T15" s="6"/>
      <c r="U15" s="57" t="s">
        <v>46</v>
      </c>
    </row>
    <row r="16" s="6" customFormat="1" ht="20" customHeight="1" spans="1:21">
      <c r="A16" s="26">
        <v>12</v>
      </c>
      <c r="B16" s="26" t="s">
        <v>22</v>
      </c>
      <c r="C16" s="23" t="s">
        <v>66</v>
      </c>
      <c r="D16" s="26" t="s">
        <v>64</v>
      </c>
      <c r="E16" s="27">
        <v>14.26</v>
      </c>
      <c r="F16" s="27">
        <v>0</v>
      </c>
      <c r="G16" s="27">
        <f t="shared" si="0"/>
        <v>14.26</v>
      </c>
      <c r="H16" s="27">
        <v>10.3</v>
      </c>
      <c r="I16" s="40">
        <f t="shared" si="1"/>
        <v>14.45</v>
      </c>
      <c r="J16" s="44">
        <v>20</v>
      </c>
      <c r="K16" s="44">
        <v>16.22</v>
      </c>
      <c r="L16" s="41">
        <v>22</v>
      </c>
      <c r="M16" s="41">
        <v>10</v>
      </c>
      <c r="N16" s="42">
        <f t="shared" si="2"/>
        <v>82.67</v>
      </c>
      <c r="O16" s="23" t="s">
        <v>67</v>
      </c>
      <c r="P16" s="39">
        <v>2.37</v>
      </c>
      <c r="Q16" s="34">
        <v>0</v>
      </c>
      <c r="R16" s="58">
        <v>2.37</v>
      </c>
      <c r="S16" s="34">
        <v>0</v>
      </c>
      <c r="T16" s="6"/>
      <c r="U16" s="57" t="s">
        <v>46</v>
      </c>
    </row>
    <row r="17" s="6" customFormat="1" ht="20" customHeight="1" spans="1:21">
      <c r="A17" s="26">
        <v>13</v>
      </c>
      <c r="B17" s="26" t="s">
        <v>22</v>
      </c>
      <c r="C17" s="23" t="s">
        <v>68</v>
      </c>
      <c r="D17" s="26" t="s">
        <v>64</v>
      </c>
      <c r="E17" s="27">
        <v>2.05</v>
      </c>
      <c r="F17" s="27">
        <v>0</v>
      </c>
      <c r="G17" s="27">
        <f t="shared" si="0"/>
        <v>2.05</v>
      </c>
      <c r="H17" s="27">
        <v>2.05</v>
      </c>
      <c r="I17" s="40">
        <f t="shared" si="1"/>
        <v>20</v>
      </c>
      <c r="J17" s="44">
        <v>20</v>
      </c>
      <c r="K17" s="44">
        <v>20</v>
      </c>
      <c r="L17" s="41">
        <v>30</v>
      </c>
      <c r="M17" s="41">
        <v>10</v>
      </c>
      <c r="N17" s="42">
        <f t="shared" si="2"/>
        <v>100</v>
      </c>
      <c r="O17" s="23"/>
      <c r="P17" s="39">
        <v>0.15</v>
      </c>
      <c r="Q17" s="34">
        <v>0</v>
      </c>
      <c r="R17" s="58">
        <v>0.15</v>
      </c>
      <c r="S17" s="34">
        <v>0</v>
      </c>
      <c r="T17" s="6"/>
      <c r="U17" s="57" t="s">
        <v>46</v>
      </c>
    </row>
    <row r="18" s="6" customFormat="1" ht="20" customHeight="1" spans="1:21">
      <c r="A18" s="26">
        <v>14</v>
      </c>
      <c r="B18" s="26" t="s">
        <v>22</v>
      </c>
      <c r="C18" s="23" t="s">
        <v>69</v>
      </c>
      <c r="D18" s="30" t="s">
        <v>70</v>
      </c>
      <c r="E18" s="27">
        <v>80</v>
      </c>
      <c r="F18" s="27">
        <v>0</v>
      </c>
      <c r="G18" s="27">
        <f t="shared" si="0"/>
        <v>80</v>
      </c>
      <c r="H18" s="27">
        <v>80</v>
      </c>
      <c r="I18" s="40">
        <f t="shared" si="1"/>
        <v>20</v>
      </c>
      <c r="J18" s="41">
        <v>20</v>
      </c>
      <c r="K18" s="41">
        <v>20</v>
      </c>
      <c r="L18" s="47">
        <v>40</v>
      </c>
      <c r="M18" s="46"/>
      <c r="N18" s="42">
        <f t="shared" si="2"/>
        <v>100</v>
      </c>
      <c r="O18" s="23"/>
      <c r="P18" s="39">
        <v>5.742283</v>
      </c>
      <c r="Q18" s="34">
        <f t="shared" ref="Q18:Q28" si="3">H18-P18</f>
        <v>74.257717</v>
      </c>
      <c r="R18" s="58">
        <f>57422.83/10000</f>
        <v>5.742283</v>
      </c>
      <c r="S18" s="39">
        <f t="shared" ref="S18:S28" si="4">H18-R18</f>
        <v>74.257717</v>
      </c>
      <c r="U18" s="53" t="s">
        <v>46</v>
      </c>
    </row>
    <row r="19" s="6" customFormat="1" ht="20" customHeight="1" spans="1:21">
      <c r="A19" s="26">
        <v>15</v>
      </c>
      <c r="B19" s="26" t="s">
        <v>22</v>
      </c>
      <c r="C19" s="23" t="s">
        <v>71</v>
      </c>
      <c r="D19" s="26" t="s">
        <v>64</v>
      </c>
      <c r="E19" s="27">
        <v>5</v>
      </c>
      <c r="F19" s="27">
        <v>0</v>
      </c>
      <c r="G19" s="27">
        <f t="shared" si="0"/>
        <v>5</v>
      </c>
      <c r="H19" s="27">
        <v>2.96</v>
      </c>
      <c r="I19" s="40">
        <f t="shared" si="1"/>
        <v>11.84</v>
      </c>
      <c r="J19" s="41">
        <v>20</v>
      </c>
      <c r="K19" s="41">
        <v>20</v>
      </c>
      <c r="L19" s="45">
        <v>40</v>
      </c>
      <c r="M19" s="46"/>
      <c r="N19" s="42">
        <f t="shared" si="2"/>
        <v>91.84</v>
      </c>
      <c r="O19" s="23" t="s">
        <v>72</v>
      </c>
      <c r="P19" s="39">
        <v>1.9492</v>
      </c>
      <c r="Q19" s="34">
        <f t="shared" si="3"/>
        <v>1.0108</v>
      </c>
      <c r="R19" s="58">
        <f>19492/10000</f>
        <v>1.9492</v>
      </c>
      <c r="S19" s="39">
        <f t="shared" si="4"/>
        <v>1.0108</v>
      </c>
      <c r="U19" s="53" t="s">
        <v>46</v>
      </c>
    </row>
    <row r="20" s="6" customFormat="1" ht="20" customHeight="1" spans="1:21">
      <c r="A20" s="26">
        <v>16</v>
      </c>
      <c r="B20" s="26" t="s">
        <v>22</v>
      </c>
      <c r="C20" s="23" t="s">
        <v>73</v>
      </c>
      <c r="D20" s="26" t="s">
        <v>74</v>
      </c>
      <c r="E20" s="27">
        <v>8.31</v>
      </c>
      <c r="F20" s="27">
        <v>0</v>
      </c>
      <c r="G20" s="27">
        <f t="shared" si="0"/>
        <v>8.31</v>
      </c>
      <c r="H20" s="27">
        <v>2</v>
      </c>
      <c r="I20" s="40">
        <f t="shared" si="1"/>
        <v>4.81</v>
      </c>
      <c r="J20" s="41">
        <v>20</v>
      </c>
      <c r="K20" s="41">
        <v>20</v>
      </c>
      <c r="L20" s="41">
        <v>30</v>
      </c>
      <c r="M20" s="41">
        <v>10</v>
      </c>
      <c r="N20" s="42">
        <f t="shared" si="2"/>
        <v>84.81</v>
      </c>
      <c r="O20" s="23" t="s">
        <v>60</v>
      </c>
      <c r="P20" s="39">
        <v>3.908925</v>
      </c>
      <c r="Q20" s="34">
        <f t="shared" si="3"/>
        <v>-1.908925</v>
      </c>
      <c r="R20" s="58">
        <f>39089.25/10000</f>
        <v>3.908925</v>
      </c>
      <c r="S20" s="39">
        <f t="shared" si="4"/>
        <v>-1.908925</v>
      </c>
      <c r="U20" s="53" t="s">
        <v>46</v>
      </c>
    </row>
    <row r="21" s="6" customFormat="1" ht="20" customHeight="1" spans="1:21">
      <c r="A21" s="26">
        <v>17</v>
      </c>
      <c r="B21" s="26" t="s">
        <v>22</v>
      </c>
      <c r="C21" s="23" t="s">
        <v>75</v>
      </c>
      <c r="D21" s="26" t="s">
        <v>59</v>
      </c>
      <c r="E21" s="27">
        <v>10</v>
      </c>
      <c r="F21" s="27">
        <v>0</v>
      </c>
      <c r="G21" s="27">
        <f t="shared" si="0"/>
        <v>10</v>
      </c>
      <c r="H21" s="27">
        <v>9.81</v>
      </c>
      <c r="I21" s="40">
        <f t="shared" si="1"/>
        <v>19.62</v>
      </c>
      <c r="J21" s="41">
        <v>20</v>
      </c>
      <c r="K21" s="41">
        <v>20</v>
      </c>
      <c r="L21" s="41">
        <v>30</v>
      </c>
      <c r="M21" s="41">
        <v>10</v>
      </c>
      <c r="N21" s="42">
        <f t="shared" si="2"/>
        <v>99.62</v>
      </c>
      <c r="O21" s="23"/>
      <c r="P21" s="39">
        <v>2.4</v>
      </c>
      <c r="Q21" s="34">
        <f t="shared" si="3"/>
        <v>7.41</v>
      </c>
      <c r="R21" s="58">
        <f>24000/10000</f>
        <v>2.4</v>
      </c>
      <c r="S21" s="39">
        <f t="shared" si="4"/>
        <v>7.41</v>
      </c>
      <c r="U21" s="53" t="s">
        <v>46</v>
      </c>
    </row>
    <row r="22" s="6" customFormat="1" ht="20" customHeight="1" spans="1:21">
      <c r="A22" s="26">
        <v>18</v>
      </c>
      <c r="B22" s="26" t="s">
        <v>22</v>
      </c>
      <c r="C22" s="23" t="s">
        <v>76</v>
      </c>
      <c r="D22" s="31" t="s">
        <v>77</v>
      </c>
      <c r="E22" s="27">
        <v>824.3</v>
      </c>
      <c r="F22" s="27">
        <v>0</v>
      </c>
      <c r="G22" s="27">
        <f t="shared" si="0"/>
        <v>824.3</v>
      </c>
      <c r="H22" s="27">
        <v>824.3</v>
      </c>
      <c r="I22" s="40">
        <f t="shared" si="1"/>
        <v>20</v>
      </c>
      <c r="J22" s="41">
        <v>20</v>
      </c>
      <c r="K22" s="41">
        <v>20</v>
      </c>
      <c r="L22" s="41">
        <v>30</v>
      </c>
      <c r="M22" s="41">
        <v>10</v>
      </c>
      <c r="N22" s="42">
        <f t="shared" si="2"/>
        <v>100</v>
      </c>
      <c r="O22" s="23"/>
      <c r="P22" s="39">
        <v>6.301</v>
      </c>
      <c r="Q22" s="34">
        <f t="shared" si="3"/>
        <v>817.999</v>
      </c>
      <c r="R22" s="58">
        <f>63010/10000</f>
        <v>6.301</v>
      </c>
      <c r="S22" s="39">
        <f t="shared" si="4"/>
        <v>817.999</v>
      </c>
      <c r="U22" s="53" t="s">
        <v>46</v>
      </c>
    </row>
    <row r="23" s="6" customFormat="1" ht="20" customHeight="1" spans="1:21">
      <c r="A23" s="26">
        <v>19</v>
      </c>
      <c r="B23" s="26" t="s">
        <v>22</v>
      </c>
      <c r="C23" s="23" t="s">
        <v>78</v>
      </c>
      <c r="D23" s="26" t="s">
        <v>70</v>
      </c>
      <c r="E23" s="27">
        <v>50</v>
      </c>
      <c r="F23" s="27">
        <v>0</v>
      </c>
      <c r="G23" s="27">
        <f t="shared" si="0"/>
        <v>50</v>
      </c>
      <c r="H23" s="27">
        <v>50</v>
      </c>
      <c r="I23" s="40">
        <f t="shared" si="1"/>
        <v>20</v>
      </c>
      <c r="J23" s="41">
        <v>20</v>
      </c>
      <c r="K23" s="41">
        <v>18</v>
      </c>
      <c r="L23" s="45">
        <v>40</v>
      </c>
      <c r="M23" s="46"/>
      <c r="N23" s="42">
        <f t="shared" si="2"/>
        <v>98</v>
      </c>
      <c r="O23" s="23" t="s">
        <v>79</v>
      </c>
      <c r="P23" s="39">
        <v>2.5655</v>
      </c>
      <c r="Q23" s="34">
        <f t="shared" si="3"/>
        <v>47.4345</v>
      </c>
      <c r="R23" s="58">
        <f>25655/10000</f>
        <v>2.5655</v>
      </c>
      <c r="S23" s="39">
        <f t="shared" si="4"/>
        <v>47.4345</v>
      </c>
      <c r="U23" s="53" t="s">
        <v>46</v>
      </c>
    </row>
    <row r="24" s="6" customFormat="1" ht="20" customHeight="1" spans="1:21">
      <c r="A24" s="26">
        <v>20</v>
      </c>
      <c r="B24" s="26" t="s">
        <v>22</v>
      </c>
      <c r="C24" s="23" t="s">
        <v>80</v>
      </c>
      <c r="D24" s="26" t="s">
        <v>64</v>
      </c>
      <c r="E24" s="27">
        <v>2.05</v>
      </c>
      <c r="F24" s="27">
        <v>0</v>
      </c>
      <c r="G24" s="27">
        <f t="shared" si="0"/>
        <v>2.05</v>
      </c>
      <c r="H24" s="27">
        <v>0.82</v>
      </c>
      <c r="I24" s="40">
        <f t="shared" si="1"/>
        <v>8</v>
      </c>
      <c r="J24" s="41">
        <v>20</v>
      </c>
      <c r="K24" s="41">
        <v>20</v>
      </c>
      <c r="L24" s="41">
        <v>30</v>
      </c>
      <c r="M24" s="41">
        <v>10</v>
      </c>
      <c r="N24" s="42">
        <f t="shared" si="2"/>
        <v>88</v>
      </c>
      <c r="O24" s="23" t="s">
        <v>60</v>
      </c>
      <c r="P24" s="39">
        <v>6.6</v>
      </c>
      <c r="Q24" s="34">
        <f t="shared" si="3"/>
        <v>-5.78</v>
      </c>
      <c r="R24" s="58">
        <f>66000/10000</f>
        <v>6.6</v>
      </c>
      <c r="S24" s="39">
        <f t="shared" si="4"/>
        <v>-5.78</v>
      </c>
      <c r="U24" s="53" t="s">
        <v>46</v>
      </c>
    </row>
    <row r="25" s="6" customFormat="1" ht="20" customHeight="1" spans="1:21">
      <c r="A25" s="26">
        <v>21</v>
      </c>
      <c r="B25" s="26" t="s">
        <v>22</v>
      </c>
      <c r="C25" s="23" t="s">
        <v>81</v>
      </c>
      <c r="D25" s="26" t="s">
        <v>70</v>
      </c>
      <c r="E25" s="27">
        <v>74</v>
      </c>
      <c r="F25" s="27">
        <v>0</v>
      </c>
      <c r="G25" s="27">
        <f t="shared" si="0"/>
        <v>74</v>
      </c>
      <c r="H25" s="27">
        <v>74</v>
      </c>
      <c r="I25" s="40">
        <f t="shared" si="1"/>
        <v>20</v>
      </c>
      <c r="J25" s="41">
        <v>20</v>
      </c>
      <c r="K25" s="41">
        <v>20</v>
      </c>
      <c r="L25" s="41">
        <v>30</v>
      </c>
      <c r="M25" s="41">
        <v>10</v>
      </c>
      <c r="N25" s="42">
        <f t="shared" si="2"/>
        <v>100</v>
      </c>
      <c r="O25" s="23"/>
      <c r="P25" s="39">
        <v>0.14</v>
      </c>
      <c r="Q25" s="34">
        <f t="shared" si="3"/>
        <v>73.86</v>
      </c>
      <c r="R25" s="58">
        <v>0.14</v>
      </c>
      <c r="S25" s="39">
        <f t="shared" si="4"/>
        <v>73.86</v>
      </c>
      <c r="U25" s="53" t="s">
        <v>46</v>
      </c>
    </row>
    <row r="26" s="6" customFormat="1" ht="27" customHeight="1" spans="1:21">
      <c r="A26" s="26">
        <v>22</v>
      </c>
      <c r="B26" s="26" t="s">
        <v>22</v>
      </c>
      <c r="C26" s="23" t="s">
        <v>82</v>
      </c>
      <c r="D26" s="26" t="s">
        <v>64</v>
      </c>
      <c r="E26" s="27">
        <v>11</v>
      </c>
      <c r="F26" s="27">
        <v>0</v>
      </c>
      <c r="G26" s="27">
        <f t="shared" si="0"/>
        <v>11</v>
      </c>
      <c r="H26" s="27">
        <v>4.76</v>
      </c>
      <c r="I26" s="40">
        <f t="shared" si="1"/>
        <v>8.65</v>
      </c>
      <c r="J26" s="41">
        <v>20</v>
      </c>
      <c r="K26" s="41">
        <v>20</v>
      </c>
      <c r="L26" s="41">
        <v>30</v>
      </c>
      <c r="M26" s="41">
        <v>10</v>
      </c>
      <c r="N26" s="42">
        <f t="shared" si="2"/>
        <v>88.65</v>
      </c>
      <c r="O26" s="23" t="s">
        <v>83</v>
      </c>
      <c r="P26" s="39">
        <v>70</v>
      </c>
      <c r="Q26" s="34">
        <f t="shared" si="3"/>
        <v>-65.24</v>
      </c>
      <c r="R26" s="58">
        <v>70</v>
      </c>
      <c r="S26" s="39">
        <f t="shared" si="4"/>
        <v>-65.24</v>
      </c>
      <c r="U26" s="16" t="s">
        <v>46</v>
      </c>
    </row>
    <row r="27" s="7" customFormat="1" ht="20" customHeight="1" spans="1:21">
      <c r="A27" s="26">
        <v>23</v>
      </c>
      <c r="B27" s="26" t="s">
        <v>22</v>
      </c>
      <c r="C27" s="23" t="s">
        <v>84</v>
      </c>
      <c r="D27" s="26" t="s">
        <v>62</v>
      </c>
      <c r="E27" s="27">
        <v>0.4</v>
      </c>
      <c r="F27" s="27">
        <v>0</v>
      </c>
      <c r="G27" s="27">
        <f t="shared" si="0"/>
        <v>0.4</v>
      </c>
      <c r="H27" s="27">
        <v>0.4</v>
      </c>
      <c r="I27" s="43">
        <f t="shared" si="1"/>
        <v>20</v>
      </c>
      <c r="J27" s="41">
        <v>20</v>
      </c>
      <c r="K27" s="41">
        <v>20</v>
      </c>
      <c r="L27" s="41">
        <v>30</v>
      </c>
      <c r="M27" s="41">
        <v>10</v>
      </c>
      <c r="N27" s="42">
        <f t="shared" si="2"/>
        <v>100</v>
      </c>
      <c r="O27" s="23"/>
      <c r="P27" s="39">
        <v>414.5598</v>
      </c>
      <c r="Q27" s="34">
        <f t="shared" si="3"/>
        <v>-414.1598</v>
      </c>
      <c r="R27" s="58">
        <f>4145598/10000</f>
        <v>414.5598</v>
      </c>
      <c r="S27" s="39">
        <f t="shared" si="4"/>
        <v>-414.1598</v>
      </c>
      <c r="T27" s="6"/>
      <c r="U27" s="16" t="s">
        <v>46</v>
      </c>
    </row>
    <row r="28" s="7" customFormat="1" ht="20" customHeight="1" spans="1:21">
      <c r="A28" s="26">
        <v>24</v>
      </c>
      <c r="B28" s="26" t="s">
        <v>22</v>
      </c>
      <c r="C28" s="23" t="s">
        <v>85</v>
      </c>
      <c r="D28" s="26" t="s">
        <v>70</v>
      </c>
      <c r="E28" s="27">
        <v>12.21</v>
      </c>
      <c r="F28" s="27">
        <v>0</v>
      </c>
      <c r="G28" s="27">
        <f t="shared" si="0"/>
        <v>12.21</v>
      </c>
      <c r="H28" s="27">
        <v>12.21</v>
      </c>
      <c r="I28" s="43">
        <f t="shared" si="1"/>
        <v>20</v>
      </c>
      <c r="J28" s="41">
        <v>20</v>
      </c>
      <c r="K28" s="41">
        <v>20</v>
      </c>
      <c r="L28" s="41">
        <v>30</v>
      </c>
      <c r="M28" s="41">
        <v>10</v>
      </c>
      <c r="N28" s="42">
        <f t="shared" si="2"/>
        <v>100</v>
      </c>
      <c r="O28" s="23"/>
      <c r="P28" s="39">
        <v>22.838</v>
      </c>
      <c r="Q28" s="34">
        <f t="shared" si="3"/>
        <v>-10.628</v>
      </c>
      <c r="R28" s="58">
        <f>228380/10000</f>
        <v>22.838</v>
      </c>
      <c r="S28" s="39">
        <f t="shared" si="4"/>
        <v>-10.628</v>
      </c>
      <c r="T28" s="6"/>
      <c r="U28" s="16" t="s">
        <v>46</v>
      </c>
    </row>
    <row r="29" s="6" customFormat="1" ht="20" customHeight="1" spans="1:21">
      <c r="A29" s="26">
        <v>25</v>
      </c>
      <c r="B29" s="26" t="s">
        <v>22</v>
      </c>
      <c r="C29" s="23" t="s">
        <v>86</v>
      </c>
      <c r="D29" s="26" t="s">
        <v>64</v>
      </c>
      <c r="E29" s="27">
        <v>82.68</v>
      </c>
      <c r="F29" s="27">
        <v>0</v>
      </c>
      <c r="G29" s="27">
        <f t="shared" si="0"/>
        <v>82.68</v>
      </c>
      <c r="H29" s="27">
        <v>31.77</v>
      </c>
      <c r="I29" s="43">
        <f t="shared" si="1"/>
        <v>7.69</v>
      </c>
      <c r="J29" s="41">
        <v>20</v>
      </c>
      <c r="K29" s="41">
        <v>20</v>
      </c>
      <c r="L29" s="41">
        <v>30</v>
      </c>
      <c r="M29" s="41">
        <v>10</v>
      </c>
      <c r="N29" s="42">
        <f t="shared" si="2"/>
        <v>87.69</v>
      </c>
      <c r="O29" s="23" t="s">
        <v>87</v>
      </c>
      <c r="P29" s="39"/>
      <c r="Q29" s="39"/>
      <c r="R29" s="58">
        <v>5.3455</v>
      </c>
      <c r="S29" s="39">
        <v>0</v>
      </c>
      <c r="U29" s="57" t="s">
        <v>46</v>
      </c>
    </row>
    <row r="30" s="6" customFormat="1" ht="20" customHeight="1" spans="1:21">
      <c r="A30" s="26">
        <v>26</v>
      </c>
      <c r="B30" s="26" t="s">
        <v>22</v>
      </c>
      <c r="C30" s="23" t="s">
        <v>88</v>
      </c>
      <c r="D30" s="26" t="s">
        <v>64</v>
      </c>
      <c r="E30" s="27">
        <v>66.75</v>
      </c>
      <c r="F30" s="27">
        <v>0</v>
      </c>
      <c r="G30" s="27">
        <f t="shared" si="0"/>
        <v>66.75</v>
      </c>
      <c r="H30" s="27">
        <v>65.11</v>
      </c>
      <c r="I30" s="43">
        <f t="shared" si="1"/>
        <v>19.51</v>
      </c>
      <c r="J30" s="41">
        <v>20</v>
      </c>
      <c r="K30" s="41">
        <v>19.2</v>
      </c>
      <c r="L30" s="41">
        <v>24</v>
      </c>
      <c r="M30" s="41">
        <v>10</v>
      </c>
      <c r="N30" s="42">
        <f t="shared" si="2"/>
        <v>92.71</v>
      </c>
      <c r="O30" s="23" t="s">
        <v>89</v>
      </c>
      <c r="P30" s="39"/>
      <c r="Q30" s="39"/>
      <c r="R30" s="58">
        <v>1.86</v>
      </c>
      <c r="S30" s="39">
        <v>0</v>
      </c>
      <c r="U30" s="57" t="s">
        <v>46</v>
      </c>
    </row>
    <row r="31" s="6" customFormat="1" ht="20" customHeight="1" spans="1:21">
      <c r="A31" s="26">
        <v>27</v>
      </c>
      <c r="B31" s="26" t="s">
        <v>22</v>
      </c>
      <c r="C31" s="23" t="s">
        <v>90</v>
      </c>
      <c r="D31" s="26" t="s">
        <v>64</v>
      </c>
      <c r="E31" s="27">
        <v>110</v>
      </c>
      <c r="F31" s="27">
        <v>0</v>
      </c>
      <c r="G31" s="27">
        <f t="shared" si="0"/>
        <v>110</v>
      </c>
      <c r="H31" s="27">
        <v>70.9</v>
      </c>
      <c r="I31" s="43">
        <f t="shared" si="1"/>
        <v>12.89</v>
      </c>
      <c r="J31" s="41">
        <v>20</v>
      </c>
      <c r="K31" s="41">
        <v>20</v>
      </c>
      <c r="L31" s="41">
        <v>30</v>
      </c>
      <c r="M31" s="41">
        <v>10</v>
      </c>
      <c r="N31" s="42">
        <f t="shared" si="2"/>
        <v>92.89</v>
      </c>
      <c r="O31" s="23" t="s">
        <v>91</v>
      </c>
      <c r="P31" s="39"/>
      <c r="Q31" s="39"/>
      <c r="R31" s="58"/>
      <c r="S31" s="39"/>
      <c r="U31" s="57"/>
    </row>
    <row r="32" s="6" customFormat="1" ht="20" customHeight="1" spans="1:21">
      <c r="A32" s="26">
        <v>28</v>
      </c>
      <c r="B32" s="26" t="s">
        <v>22</v>
      </c>
      <c r="C32" s="23" t="s">
        <v>92</v>
      </c>
      <c r="D32" s="26" t="s">
        <v>64</v>
      </c>
      <c r="E32" s="27">
        <v>4.09</v>
      </c>
      <c r="F32" s="27">
        <v>0</v>
      </c>
      <c r="G32" s="27">
        <f t="shared" si="0"/>
        <v>4.09</v>
      </c>
      <c r="H32" s="27">
        <v>4.09</v>
      </c>
      <c r="I32" s="43">
        <f t="shared" si="1"/>
        <v>20</v>
      </c>
      <c r="J32" s="41">
        <v>20</v>
      </c>
      <c r="K32" s="41">
        <v>20</v>
      </c>
      <c r="L32" s="41">
        <v>30</v>
      </c>
      <c r="M32" s="41">
        <v>10</v>
      </c>
      <c r="N32" s="42">
        <f t="shared" si="2"/>
        <v>100</v>
      </c>
      <c r="O32" s="23"/>
      <c r="P32" s="39"/>
      <c r="Q32" s="39"/>
      <c r="R32" s="58"/>
      <c r="S32" s="39"/>
      <c r="U32" s="57"/>
    </row>
    <row r="33" s="6" customFormat="1" ht="24" customHeight="1" spans="1:21">
      <c r="A33" s="26">
        <v>29</v>
      </c>
      <c r="B33" s="26" t="s">
        <v>22</v>
      </c>
      <c r="C33" s="23" t="s">
        <v>93</v>
      </c>
      <c r="D33" s="26" t="s">
        <v>94</v>
      </c>
      <c r="E33" s="27">
        <v>800</v>
      </c>
      <c r="F33" s="27">
        <v>0</v>
      </c>
      <c r="G33" s="27">
        <f t="shared" si="0"/>
        <v>800</v>
      </c>
      <c r="H33" s="27">
        <v>800</v>
      </c>
      <c r="I33" s="43">
        <f t="shared" si="1"/>
        <v>20</v>
      </c>
      <c r="J33" s="41">
        <v>20</v>
      </c>
      <c r="K33" s="41">
        <v>20</v>
      </c>
      <c r="L33" s="41">
        <v>30</v>
      </c>
      <c r="M33" s="41">
        <v>10</v>
      </c>
      <c r="N33" s="42">
        <f t="shared" si="2"/>
        <v>100</v>
      </c>
      <c r="O33" s="23"/>
      <c r="P33" s="39"/>
      <c r="Q33" s="39"/>
      <c r="R33" s="58"/>
      <c r="S33" s="39"/>
      <c r="U33" s="57"/>
    </row>
    <row r="34" s="6" customFormat="1" ht="20" customHeight="1" spans="1:21">
      <c r="A34" s="26">
        <v>30</v>
      </c>
      <c r="B34" s="26" t="s">
        <v>22</v>
      </c>
      <c r="C34" s="23" t="s">
        <v>95</v>
      </c>
      <c r="D34" s="26" t="s">
        <v>96</v>
      </c>
      <c r="E34" s="27">
        <v>2</v>
      </c>
      <c r="F34" s="27">
        <v>0</v>
      </c>
      <c r="G34" s="27">
        <f t="shared" si="0"/>
        <v>2</v>
      </c>
      <c r="H34" s="27">
        <v>2</v>
      </c>
      <c r="I34" s="43">
        <f t="shared" si="1"/>
        <v>20</v>
      </c>
      <c r="J34" s="41">
        <v>20</v>
      </c>
      <c r="K34" s="41">
        <v>20</v>
      </c>
      <c r="L34" s="41">
        <v>30</v>
      </c>
      <c r="M34" s="41">
        <v>10</v>
      </c>
      <c r="N34" s="42">
        <f t="shared" si="2"/>
        <v>100</v>
      </c>
      <c r="O34" s="23"/>
      <c r="P34" s="39"/>
      <c r="Q34" s="39"/>
      <c r="R34" s="58"/>
      <c r="S34" s="39"/>
      <c r="U34" s="57"/>
    </row>
    <row r="35" s="6" customFormat="1" ht="20" customHeight="1" spans="1:21">
      <c r="A35" s="26">
        <v>31</v>
      </c>
      <c r="B35" s="26" t="s">
        <v>22</v>
      </c>
      <c r="C35" s="23" t="s">
        <v>97</v>
      </c>
      <c r="D35" s="26" t="s">
        <v>64</v>
      </c>
      <c r="E35" s="27">
        <v>1</v>
      </c>
      <c r="F35" s="27">
        <v>0</v>
      </c>
      <c r="G35" s="27">
        <f t="shared" si="0"/>
        <v>1</v>
      </c>
      <c r="H35" s="27">
        <v>1</v>
      </c>
      <c r="I35" s="43">
        <f t="shared" si="1"/>
        <v>20</v>
      </c>
      <c r="J35" s="41">
        <v>20</v>
      </c>
      <c r="K35" s="41">
        <v>20</v>
      </c>
      <c r="L35" s="41">
        <v>30</v>
      </c>
      <c r="M35" s="41">
        <v>10</v>
      </c>
      <c r="N35" s="42">
        <f t="shared" si="2"/>
        <v>100</v>
      </c>
      <c r="O35" s="23"/>
      <c r="P35" s="39"/>
      <c r="Q35" s="39"/>
      <c r="R35" s="58"/>
      <c r="S35" s="39"/>
      <c r="U35" s="57"/>
    </row>
    <row r="36" s="6" customFormat="1" ht="20" customHeight="1" spans="1:21">
      <c r="A36" s="26">
        <v>32</v>
      </c>
      <c r="B36" s="26" t="s">
        <v>22</v>
      </c>
      <c r="C36" s="23" t="s">
        <v>98</v>
      </c>
      <c r="D36" s="26" t="s">
        <v>64</v>
      </c>
      <c r="E36" s="27">
        <v>2.7</v>
      </c>
      <c r="F36" s="27">
        <v>0</v>
      </c>
      <c r="G36" s="27">
        <f t="shared" si="0"/>
        <v>2.7</v>
      </c>
      <c r="H36" s="27">
        <v>2.7</v>
      </c>
      <c r="I36" s="43">
        <f t="shared" si="1"/>
        <v>20</v>
      </c>
      <c r="J36" s="41">
        <v>20</v>
      </c>
      <c r="K36" s="41">
        <v>20</v>
      </c>
      <c r="L36" s="41">
        <v>30</v>
      </c>
      <c r="M36" s="41">
        <v>10</v>
      </c>
      <c r="N36" s="42">
        <f t="shared" si="2"/>
        <v>100</v>
      </c>
      <c r="O36" s="23"/>
      <c r="P36" s="39"/>
      <c r="Q36" s="39"/>
      <c r="R36" s="58"/>
      <c r="S36" s="39"/>
      <c r="U36" s="57"/>
    </row>
    <row r="37" s="6" customFormat="1" ht="20" customHeight="1" spans="1:21">
      <c r="A37" s="26">
        <v>33</v>
      </c>
      <c r="B37" s="26" t="s">
        <v>22</v>
      </c>
      <c r="C37" s="23" t="s">
        <v>99</v>
      </c>
      <c r="D37" s="26" t="s">
        <v>62</v>
      </c>
      <c r="E37" s="27">
        <v>37.16</v>
      </c>
      <c r="F37" s="27">
        <v>0</v>
      </c>
      <c r="G37" s="27">
        <f t="shared" si="0"/>
        <v>37.16</v>
      </c>
      <c r="H37" s="27">
        <v>37.16</v>
      </c>
      <c r="I37" s="43">
        <f t="shared" si="1"/>
        <v>20</v>
      </c>
      <c r="J37" s="41">
        <v>20</v>
      </c>
      <c r="K37" s="41">
        <v>20</v>
      </c>
      <c r="L37" s="41">
        <v>30</v>
      </c>
      <c r="M37" s="41">
        <v>10</v>
      </c>
      <c r="N37" s="42">
        <f t="shared" si="2"/>
        <v>100</v>
      </c>
      <c r="O37" s="23"/>
      <c r="P37" s="39"/>
      <c r="Q37" s="39"/>
      <c r="R37" s="58"/>
      <c r="S37" s="39"/>
      <c r="U37" s="57"/>
    </row>
    <row r="38" s="6" customFormat="1" ht="20" customHeight="1" spans="1:21">
      <c r="A38" s="26">
        <v>34</v>
      </c>
      <c r="B38" s="26" t="s">
        <v>22</v>
      </c>
      <c r="C38" s="23" t="s">
        <v>100</v>
      </c>
      <c r="D38" s="26" t="s">
        <v>44</v>
      </c>
      <c r="E38" s="27">
        <v>0.2</v>
      </c>
      <c r="F38" s="27">
        <v>0</v>
      </c>
      <c r="G38" s="27">
        <f t="shared" si="0"/>
        <v>0.2</v>
      </c>
      <c r="H38" s="27">
        <v>0.2</v>
      </c>
      <c r="I38" s="43">
        <f t="shared" si="1"/>
        <v>20</v>
      </c>
      <c r="J38" s="41">
        <v>20</v>
      </c>
      <c r="K38" s="41">
        <v>20</v>
      </c>
      <c r="L38" s="45">
        <v>40</v>
      </c>
      <c r="M38" s="46"/>
      <c r="N38" s="42">
        <f t="shared" si="2"/>
        <v>100</v>
      </c>
      <c r="O38" s="23"/>
      <c r="P38" s="39"/>
      <c r="Q38" s="39"/>
      <c r="R38" s="58"/>
      <c r="S38" s="39"/>
      <c r="U38" s="57"/>
    </row>
    <row r="39" s="6" customFormat="1" ht="20" customHeight="1" spans="1:21">
      <c r="A39" s="26">
        <v>35</v>
      </c>
      <c r="B39" s="26" t="s">
        <v>22</v>
      </c>
      <c r="C39" s="23" t="s">
        <v>101</v>
      </c>
      <c r="D39" s="26" t="s">
        <v>102</v>
      </c>
      <c r="E39" s="27">
        <v>974.6</v>
      </c>
      <c r="F39" s="27">
        <v>0</v>
      </c>
      <c r="G39" s="27">
        <f t="shared" si="0"/>
        <v>974.6</v>
      </c>
      <c r="H39" s="27">
        <v>657.18</v>
      </c>
      <c r="I39" s="43">
        <f t="shared" si="1"/>
        <v>13.49</v>
      </c>
      <c r="J39" s="41">
        <v>20</v>
      </c>
      <c r="K39" s="44">
        <v>18.86</v>
      </c>
      <c r="L39" s="41">
        <v>30</v>
      </c>
      <c r="M39" s="41">
        <v>10</v>
      </c>
      <c r="N39" s="42">
        <f t="shared" si="2"/>
        <v>92.35</v>
      </c>
      <c r="O39" s="23" t="s">
        <v>103</v>
      </c>
      <c r="P39" s="39"/>
      <c r="Q39" s="39"/>
      <c r="R39" s="58"/>
      <c r="S39" s="39"/>
      <c r="U39" s="57"/>
    </row>
    <row r="40" s="6" customFormat="1" ht="20" customHeight="1" spans="1:21">
      <c r="A40" s="26">
        <v>36</v>
      </c>
      <c r="B40" s="26" t="s">
        <v>22</v>
      </c>
      <c r="C40" s="23" t="s">
        <v>104</v>
      </c>
      <c r="D40" s="32" t="s">
        <v>105</v>
      </c>
      <c r="E40" s="27">
        <v>9</v>
      </c>
      <c r="F40" s="27">
        <v>0</v>
      </c>
      <c r="G40" s="27">
        <f t="shared" si="0"/>
        <v>9</v>
      </c>
      <c r="H40" s="27">
        <v>3.79</v>
      </c>
      <c r="I40" s="43">
        <f t="shared" si="1"/>
        <v>8.42</v>
      </c>
      <c r="J40" s="41">
        <v>20</v>
      </c>
      <c r="K40" s="41">
        <v>20</v>
      </c>
      <c r="L40" s="41">
        <v>30</v>
      </c>
      <c r="M40" s="41">
        <v>10</v>
      </c>
      <c r="N40" s="42">
        <f t="shared" si="2"/>
        <v>88.42</v>
      </c>
      <c r="O40" s="23" t="s">
        <v>106</v>
      </c>
      <c r="P40" s="39"/>
      <c r="Q40" s="39"/>
      <c r="R40" s="58"/>
      <c r="S40" s="39"/>
      <c r="U40" s="57"/>
    </row>
    <row r="41" s="6" customFormat="1" ht="20" customHeight="1" spans="1:21">
      <c r="A41" s="26">
        <v>37</v>
      </c>
      <c r="B41" s="26" t="s">
        <v>22</v>
      </c>
      <c r="C41" s="23" t="s">
        <v>107</v>
      </c>
      <c r="D41" s="26" t="s">
        <v>108</v>
      </c>
      <c r="E41" s="27">
        <v>89.67</v>
      </c>
      <c r="F41" s="27">
        <v>0</v>
      </c>
      <c r="G41" s="27">
        <f t="shared" si="0"/>
        <v>89.67</v>
      </c>
      <c r="H41" s="27">
        <v>78.67</v>
      </c>
      <c r="I41" s="43">
        <f t="shared" si="1"/>
        <v>17.55</v>
      </c>
      <c r="J41" s="41">
        <v>20</v>
      </c>
      <c r="K41" s="41">
        <v>19</v>
      </c>
      <c r="L41" s="45">
        <v>40</v>
      </c>
      <c r="M41" s="46"/>
      <c r="N41" s="42">
        <f t="shared" si="2"/>
        <v>96.55</v>
      </c>
      <c r="O41" s="23" t="s">
        <v>109</v>
      </c>
      <c r="P41" s="39"/>
      <c r="Q41" s="39"/>
      <c r="R41" s="58"/>
      <c r="S41" s="39"/>
      <c r="U41" s="57"/>
    </row>
    <row r="42" s="6" customFormat="1" ht="20" customHeight="1" spans="1:21">
      <c r="A42" s="26">
        <v>38</v>
      </c>
      <c r="B42" s="26" t="s">
        <v>22</v>
      </c>
      <c r="C42" s="23" t="s">
        <v>110</v>
      </c>
      <c r="D42" s="26" t="s">
        <v>96</v>
      </c>
      <c r="E42" s="27">
        <v>5.77</v>
      </c>
      <c r="F42" s="27">
        <v>0</v>
      </c>
      <c r="G42" s="27">
        <f t="shared" si="0"/>
        <v>5.77</v>
      </c>
      <c r="H42" s="27">
        <v>4.42</v>
      </c>
      <c r="I42" s="43">
        <f t="shared" si="1"/>
        <v>15.32</v>
      </c>
      <c r="J42" s="41">
        <v>20</v>
      </c>
      <c r="K42" s="41">
        <v>20</v>
      </c>
      <c r="L42" s="45">
        <v>40</v>
      </c>
      <c r="M42" s="46"/>
      <c r="N42" s="42">
        <f t="shared" si="2"/>
        <v>95.32</v>
      </c>
      <c r="O42" s="23" t="s">
        <v>111</v>
      </c>
      <c r="P42" s="39"/>
      <c r="Q42" s="39"/>
      <c r="R42" s="58"/>
      <c r="S42" s="39"/>
      <c r="U42" s="57"/>
    </row>
    <row r="43" s="6" customFormat="1" ht="20" customHeight="1" spans="1:21">
      <c r="A43" s="26">
        <v>39</v>
      </c>
      <c r="B43" s="26" t="s">
        <v>22</v>
      </c>
      <c r="C43" s="23" t="s">
        <v>112</v>
      </c>
      <c r="D43" s="26" t="s">
        <v>113</v>
      </c>
      <c r="E43" s="27">
        <v>3</v>
      </c>
      <c r="F43" s="27">
        <v>0</v>
      </c>
      <c r="G43" s="27">
        <f t="shared" si="0"/>
        <v>3</v>
      </c>
      <c r="H43" s="27">
        <v>2.99</v>
      </c>
      <c r="I43" s="43">
        <f t="shared" si="1"/>
        <v>19.93</v>
      </c>
      <c r="J43" s="41">
        <v>19.7</v>
      </c>
      <c r="K43" s="41">
        <v>20</v>
      </c>
      <c r="L43" s="41">
        <v>30</v>
      </c>
      <c r="M43" s="41">
        <v>10</v>
      </c>
      <c r="N43" s="42">
        <f t="shared" si="2"/>
        <v>99.63</v>
      </c>
      <c r="O43" s="23"/>
      <c r="P43" s="39"/>
      <c r="Q43" s="39"/>
      <c r="R43" s="58"/>
      <c r="S43" s="39"/>
      <c r="U43" s="57"/>
    </row>
    <row r="44" s="6" customFormat="1" ht="20" customHeight="1" spans="1:21">
      <c r="A44" s="26">
        <v>40</v>
      </c>
      <c r="B44" s="26" t="s">
        <v>22</v>
      </c>
      <c r="C44" s="23" t="s">
        <v>114</v>
      </c>
      <c r="D44" s="26" t="s">
        <v>115</v>
      </c>
      <c r="E44" s="27">
        <v>400</v>
      </c>
      <c r="F44" s="27">
        <v>0</v>
      </c>
      <c r="G44" s="27">
        <f t="shared" si="0"/>
        <v>400</v>
      </c>
      <c r="H44" s="27">
        <v>326.68</v>
      </c>
      <c r="I44" s="43">
        <f t="shared" si="1"/>
        <v>16.33</v>
      </c>
      <c r="J44" s="41">
        <v>20</v>
      </c>
      <c r="K44" s="41">
        <v>20</v>
      </c>
      <c r="L44" s="41">
        <v>30</v>
      </c>
      <c r="M44" s="41">
        <v>10</v>
      </c>
      <c r="N44" s="42">
        <f t="shared" si="2"/>
        <v>96.33</v>
      </c>
      <c r="O44" s="23" t="s">
        <v>116</v>
      </c>
      <c r="P44" s="39"/>
      <c r="Q44" s="39"/>
      <c r="R44" s="58"/>
      <c r="S44" s="39"/>
      <c r="U44" s="57"/>
    </row>
    <row r="45" s="6" customFormat="1" ht="27" customHeight="1" spans="1:21">
      <c r="A45" s="26">
        <v>41</v>
      </c>
      <c r="B45" s="26" t="s">
        <v>22</v>
      </c>
      <c r="C45" s="23" t="s">
        <v>117</v>
      </c>
      <c r="D45" s="23" t="s">
        <v>56</v>
      </c>
      <c r="E45" s="27">
        <v>317.85</v>
      </c>
      <c r="F45" s="27">
        <v>0</v>
      </c>
      <c r="G45" s="27">
        <f t="shared" si="0"/>
        <v>317.85</v>
      </c>
      <c r="H45" s="27">
        <v>317.85</v>
      </c>
      <c r="I45" s="43">
        <f t="shared" si="1"/>
        <v>20</v>
      </c>
      <c r="J45" s="41">
        <v>20</v>
      </c>
      <c r="K45" s="41">
        <v>20</v>
      </c>
      <c r="L45" s="41">
        <v>30</v>
      </c>
      <c r="M45" s="41">
        <v>10</v>
      </c>
      <c r="N45" s="42">
        <f t="shared" si="2"/>
        <v>100</v>
      </c>
      <c r="O45" s="23"/>
      <c r="P45" s="39"/>
      <c r="Q45" s="39"/>
      <c r="R45" s="58"/>
      <c r="S45" s="39"/>
      <c r="U45" s="57"/>
    </row>
    <row r="46" s="6" customFormat="1" ht="20" customHeight="1" spans="1:21">
      <c r="A46" s="26"/>
      <c r="B46" s="26"/>
      <c r="C46" s="23"/>
      <c r="D46" s="23"/>
      <c r="E46" s="27">
        <f>SUM(E5:E45)</f>
        <v>4592.88</v>
      </c>
      <c r="F46" s="27">
        <f>SUM(F5:F45)</f>
        <v>0</v>
      </c>
      <c r="G46" s="27">
        <f>SUM(G5:G45)</f>
        <v>4592.88</v>
      </c>
      <c r="H46" s="27">
        <f>SUM(H5:H45)</f>
        <v>4048.59</v>
      </c>
      <c r="I46" s="43"/>
      <c r="J46" s="44"/>
      <c r="K46" s="44"/>
      <c r="L46" s="41"/>
      <c r="M46" s="41"/>
      <c r="N46" s="42"/>
      <c r="O46" s="23"/>
      <c r="P46" s="39"/>
      <c r="Q46" s="39"/>
      <c r="R46" s="58">
        <v>2</v>
      </c>
      <c r="S46" s="39">
        <v>0</v>
      </c>
      <c r="U46" s="57" t="s">
        <v>46</v>
      </c>
    </row>
    <row r="47" s="4" customFormat="1" spans="1:19">
      <c r="A47" s="33"/>
      <c r="B47" s="33"/>
      <c r="C47" s="33"/>
      <c r="E47" s="12"/>
      <c r="F47" s="12"/>
      <c r="G47" s="12"/>
      <c r="H47" s="12"/>
      <c r="J47" s="10"/>
      <c r="O47" s="48"/>
      <c r="P47" s="12"/>
      <c r="Q47" s="12"/>
      <c r="R47" s="13"/>
      <c r="S47" s="12"/>
    </row>
    <row r="48" s="4" customFormat="1" spans="1:19">
      <c r="A48" s="33"/>
      <c r="B48" s="33"/>
      <c r="C48" s="33"/>
      <c r="E48" s="12"/>
      <c r="F48" s="12"/>
      <c r="G48" s="12"/>
      <c r="H48" s="12"/>
      <c r="J48" s="10"/>
      <c r="O48" s="48"/>
      <c r="P48" s="12"/>
      <c r="Q48" s="12"/>
      <c r="R48" s="13"/>
      <c r="S48" s="12"/>
    </row>
    <row r="49" s="4" customFormat="1" spans="1:19">
      <c r="A49" s="33"/>
      <c r="B49" s="33"/>
      <c r="C49" s="33"/>
      <c r="E49" s="12"/>
      <c r="F49" s="12"/>
      <c r="G49" s="12"/>
      <c r="H49" s="12"/>
      <c r="J49" s="10"/>
      <c r="O49" s="48"/>
      <c r="P49" s="12"/>
      <c r="Q49" s="12"/>
      <c r="R49" s="13"/>
      <c r="S49" s="12"/>
    </row>
    <row r="50" s="4" customFormat="1" spans="1:19">
      <c r="A50" s="33"/>
      <c r="B50" s="33"/>
      <c r="C50" s="33"/>
      <c r="E50" s="12"/>
      <c r="F50" s="12"/>
      <c r="G50" s="12"/>
      <c r="H50" s="12"/>
      <c r="J50" s="10"/>
      <c r="O50" s="48"/>
      <c r="P50" s="12"/>
      <c r="Q50" s="12"/>
      <c r="R50" s="13"/>
      <c r="S50" s="12"/>
    </row>
    <row r="51" s="4" customFormat="1" spans="1:19">
      <c r="A51" s="33"/>
      <c r="B51" s="33"/>
      <c r="C51" s="33"/>
      <c r="E51" s="12"/>
      <c r="F51" s="12"/>
      <c r="G51" s="12"/>
      <c r="H51" s="12"/>
      <c r="J51" s="10"/>
      <c r="O51" s="48"/>
      <c r="P51" s="12"/>
      <c r="Q51" s="12"/>
      <c r="R51" s="13"/>
      <c r="S51" s="12"/>
    </row>
    <row r="52" s="4" customFormat="1" spans="1:19">
      <c r="A52" s="33"/>
      <c r="B52" s="33"/>
      <c r="C52" s="33"/>
      <c r="E52" s="12"/>
      <c r="F52" s="12"/>
      <c r="G52" s="12"/>
      <c r="H52" s="12"/>
      <c r="J52" s="10"/>
      <c r="O52" s="48"/>
      <c r="P52" s="12"/>
      <c r="Q52" s="12"/>
      <c r="R52" s="13"/>
      <c r="S52" s="12"/>
    </row>
    <row r="53" s="4" customFormat="1" spans="1:19">
      <c r="A53" s="33"/>
      <c r="B53" s="33"/>
      <c r="C53" s="33"/>
      <c r="E53" s="12"/>
      <c r="F53" s="12"/>
      <c r="G53" s="12"/>
      <c r="H53" s="12"/>
      <c r="J53" s="10"/>
      <c r="O53" s="48"/>
      <c r="P53" s="12"/>
      <c r="Q53" s="12"/>
      <c r="R53" s="13"/>
      <c r="S53" s="12"/>
    </row>
    <row r="54" s="4" customFormat="1" spans="1:19">
      <c r="A54" s="33"/>
      <c r="B54" s="33"/>
      <c r="C54" s="33"/>
      <c r="E54" s="12"/>
      <c r="F54" s="12"/>
      <c r="G54" s="12"/>
      <c r="H54" s="12"/>
      <c r="J54" s="10"/>
      <c r="O54" s="48"/>
      <c r="P54" s="12"/>
      <c r="Q54" s="12"/>
      <c r="R54" s="13"/>
      <c r="S54" s="12"/>
    </row>
    <row r="55" s="4" customFormat="1" spans="1:19">
      <c r="A55" s="33"/>
      <c r="B55" s="33"/>
      <c r="C55" s="33"/>
      <c r="E55" s="12"/>
      <c r="F55" s="12"/>
      <c r="G55" s="12"/>
      <c r="H55" s="12"/>
      <c r="J55" s="10"/>
      <c r="O55" s="48"/>
      <c r="P55" s="12"/>
      <c r="Q55" s="12"/>
      <c r="R55" s="13"/>
      <c r="S55" s="12"/>
    </row>
    <row r="56" s="4" customFormat="1" spans="1:19">
      <c r="A56" s="33"/>
      <c r="B56" s="33"/>
      <c r="C56" s="33"/>
      <c r="E56" s="12"/>
      <c r="F56" s="12"/>
      <c r="G56" s="12"/>
      <c r="H56" s="12"/>
      <c r="J56" s="10"/>
      <c r="O56" s="48"/>
      <c r="P56" s="12"/>
      <c r="Q56" s="12"/>
      <c r="R56" s="13"/>
      <c r="S56" s="12"/>
    </row>
    <row r="57" s="4" customFormat="1" spans="1:19">
      <c r="A57" s="33"/>
      <c r="B57" s="33"/>
      <c r="C57" s="33"/>
      <c r="E57" s="12"/>
      <c r="F57" s="12"/>
      <c r="G57" s="12"/>
      <c r="H57" s="12"/>
      <c r="J57" s="10"/>
      <c r="O57" s="48"/>
      <c r="P57" s="12"/>
      <c r="Q57" s="12"/>
      <c r="R57" s="13"/>
      <c r="S57" s="12"/>
    </row>
    <row r="58" s="4" customFormat="1" spans="1:19">
      <c r="A58" s="33"/>
      <c r="B58" s="33"/>
      <c r="C58" s="33"/>
      <c r="E58" s="12"/>
      <c r="F58" s="12"/>
      <c r="G58" s="12"/>
      <c r="H58" s="12"/>
      <c r="J58" s="10"/>
      <c r="O58" s="48"/>
      <c r="P58" s="12"/>
      <c r="Q58" s="12"/>
      <c r="R58" s="13"/>
      <c r="S58" s="12"/>
    </row>
    <row r="59" s="4" customFormat="1" spans="1:19">
      <c r="A59" s="33"/>
      <c r="B59" s="33"/>
      <c r="C59" s="33"/>
      <c r="E59" s="12"/>
      <c r="F59" s="12"/>
      <c r="G59" s="12"/>
      <c r="H59" s="12"/>
      <c r="J59" s="10"/>
      <c r="O59" s="48"/>
      <c r="P59" s="12"/>
      <c r="Q59" s="12"/>
      <c r="R59" s="13"/>
      <c r="S59" s="12"/>
    </row>
    <row r="60" s="4" customFormat="1" spans="1:19">
      <c r="A60" s="33"/>
      <c r="B60" s="33"/>
      <c r="C60" s="33"/>
      <c r="E60" s="12"/>
      <c r="F60" s="12"/>
      <c r="G60" s="12"/>
      <c r="H60" s="12"/>
      <c r="J60" s="10"/>
      <c r="O60" s="48"/>
      <c r="P60" s="12"/>
      <c r="Q60" s="12"/>
      <c r="R60" s="13"/>
      <c r="S60" s="12"/>
    </row>
    <row r="61" s="4" customFormat="1" spans="1:19">
      <c r="A61" s="33"/>
      <c r="B61" s="33"/>
      <c r="C61" s="33"/>
      <c r="E61" s="12"/>
      <c r="F61" s="12"/>
      <c r="G61" s="12"/>
      <c r="H61" s="12"/>
      <c r="J61" s="10"/>
      <c r="O61" s="48"/>
      <c r="P61" s="12"/>
      <c r="Q61" s="12"/>
      <c r="R61" s="13"/>
      <c r="S61" s="12"/>
    </row>
    <row r="62" s="4" customFormat="1" spans="1:19">
      <c r="A62" s="33"/>
      <c r="B62" s="33"/>
      <c r="C62" s="33"/>
      <c r="E62" s="12"/>
      <c r="F62" s="12"/>
      <c r="G62" s="12"/>
      <c r="H62" s="12"/>
      <c r="J62" s="10"/>
      <c r="O62" s="48"/>
      <c r="P62" s="12"/>
      <c r="Q62" s="12"/>
      <c r="R62" s="13"/>
      <c r="S62" s="12"/>
    </row>
    <row r="63" s="4" customFormat="1" spans="1:19">
      <c r="A63" s="33"/>
      <c r="B63" s="33"/>
      <c r="C63" s="33"/>
      <c r="E63" s="12"/>
      <c r="F63" s="12"/>
      <c r="G63" s="12"/>
      <c r="H63" s="12"/>
      <c r="J63" s="10"/>
      <c r="O63" s="48"/>
      <c r="P63" s="12"/>
      <c r="Q63" s="12"/>
      <c r="R63" s="13"/>
      <c r="S63" s="12"/>
    </row>
    <row r="64" s="4" customFormat="1" spans="1:19">
      <c r="A64" s="33"/>
      <c r="B64" s="33"/>
      <c r="C64" s="33"/>
      <c r="E64" s="12"/>
      <c r="F64" s="12"/>
      <c r="G64" s="12"/>
      <c r="H64" s="12"/>
      <c r="J64" s="10"/>
      <c r="O64" s="48"/>
      <c r="P64" s="12"/>
      <c r="Q64" s="12"/>
      <c r="R64" s="13"/>
      <c r="S64" s="12"/>
    </row>
    <row r="65" s="4" customFormat="1" spans="1:19">
      <c r="A65" s="33"/>
      <c r="B65" s="33"/>
      <c r="C65" s="33"/>
      <c r="E65" s="12"/>
      <c r="F65" s="12"/>
      <c r="G65" s="12"/>
      <c r="H65" s="12"/>
      <c r="J65" s="10"/>
      <c r="O65" s="48"/>
      <c r="P65" s="12"/>
      <c r="Q65" s="12"/>
      <c r="R65" s="13"/>
      <c r="S65" s="12"/>
    </row>
    <row r="66" s="4" customFormat="1" spans="1:19">
      <c r="A66" s="33"/>
      <c r="B66" s="33"/>
      <c r="C66" s="33"/>
      <c r="E66" s="12"/>
      <c r="F66" s="12"/>
      <c r="G66" s="12"/>
      <c r="H66" s="12"/>
      <c r="J66" s="10"/>
      <c r="O66" s="48"/>
      <c r="P66" s="12"/>
      <c r="Q66" s="12"/>
      <c r="R66" s="13"/>
      <c r="S66" s="12"/>
    </row>
    <row r="67" s="4" customFormat="1" spans="1:19">
      <c r="A67" s="33"/>
      <c r="B67" s="33"/>
      <c r="C67" s="33"/>
      <c r="E67" s="12"/>
      <c r="F67" s="12"/>
      <c r="G67" s="12"/>
      <c r="H67" s="12"/>
      <c r="J67" s="10"/>
      <c r="O67" s="48"/>
      <c r="P67" s="12"/>
      <c r="Q67" s="12"/>
      <c r="R67" s="13"/>
      <c r="S67" s="12"/>
    </row>
    <row r="68" s="4" customFormat="1" spans="1:19">
      <c r="A68" s="33"/>
      <c r="B68" s="33"/>
      <c r="C68" s="33"/>
      <c r="E68" s="12"/>
      <c r="F68" s="12"/>
      <c r="G68" s="12"/>
      <c r="H68" s="12"/>
      <c r="J68" s="10"/>
      <c r="O68" s="48"/>
      <c r="P68" s="12"/>
      <c r="Q68" s="12"/>
      <c r="R68" s="13"/>
      <c r="S68" s="12"/>
    </row>
    <row r="69" s="4" customFormat="1" spans="1:19">
      <c r="A69" s="33"/>
      <c r="B69" s="33"/>
      <c r="C69" s="33"/>
      <c r="E69" s="12"/>
      <c r="F69" s="12"/>
      <c r="G69" s="12"/>
      <c r="H69" s="12"/>
      <c r="J69" s="10"/>
      <c r="O69" s="48"/>
      <c r="P69" s="12"/>
      <c r="Q69" s="12"/>
      <c r="R69" s="13"/>
      <c r="S69" s="12"/>
    </row>
    <row r="70" s="4" customFormat="1" spans="1:19">
      <c r="A70" s="33"/>
      <c r="B70" s="33"/>
      <c r="C70" s="33"/>
      <c r="E70" s="12"/>
      <c r="F70" s="12"/>
      <c r="G70" s="12"/>
      <c r="H70" s="12"/>
      <c r="J70" s="10"/>
      <c r="O70" s="48"/>
      <c r="P70" s="12"/>
      <c r="Q70" s="12"/>
      <c r="R70" s="13"/>
      <c r="S70" s="12"/>
    </row>
    <row r="71" s="4" customFormat="1" spans="1:19">
      <c r="A71" s="33"/>
      <c r="B71" s="33"/>
      <c r="C71" s="33"/>
      <c r="E71" s="12"/>
      <c r="F71" s="12"/>
      <c r="G71" s="12"/>
      <c r="H71" s="12"/>
      <c r="J71" s="10"/>
      <c r="O71" s="48"/>
      <c r="P71" s="12"/>
      <c r="Q71" s="12"/>
      <c r="R71" s="13"/>
      <c r="S71" s="12"/>
    </row>
    <row r="72" s="4" customFormat="1" spans="1:19">
      <c r="A72" s="33"/>
      <c r="B72" s="33"/>
      <c r="C72" s="33"/>
      <c r="E72" s="12"/>
      <c r="F72" s="12"/>
      <c r="G72" s="12"/>
      <c r="H72" s="12"/>
      <c r="J72" s="10"/>
      <c r="O72" s="48"/>
      <c r="P72" s="12"/>
      <c r="Q72" s="12"/>
      <c r="R72" s="13"/>
      <c r="S72" s="12"/>
    </row>
    <row r="73" s="4" customFormat="1" spans="1:19">
      <c r="A73" s="33"/>
      <c r="B73" s="33"/>
      <c r="C73" s="33"/>
      <c r="E73" s="12"/>
      <c r="F73" s="12"/>
      <c r="G73" s="12"/>
      <c r="H73" s="12"/>
      <c r="J73" s="10"/>
      <c r="O73" s="48"/>
      <c r="P73" s="12"/>
      <c r="Q73" s="12"/>
      <c r="R73" s="13"/>
      <c r="S73" s="12"/>
    </row>
    <row r="74" s="4" customFormat="1" spans="1:19">
      <c r="A74" s="33"/>
      <c r="B74" s="33"/>
      <c r="C74" s="33"/>
      <c r="E74" s="12"/>
      <c r="F74" s="12"/>
      <c r="G74" s="12"/>
      <c r="H74" s="12"/>
      <c r="J74" s="10"/>
      <c r="O74" s="48"/>
      <c r="P74" s="12"/>
      <c r="Q74" s="12"/>
      <c r="R74" s="13"/>
      <c r="S74" s="12"/>
    </row>
    <row r="75" s="4" customFormat="1" spans="1:19">
      <c r="A75" s="33"/>
      <c r="B75" s="33"/>
      <c r="C75" s="33"/>
      <c r="E75" s="12"/>
      <c r="F75" s="12"/>
      <c r="G75" s="12"/>
      <c r="H75" s="12"/>
      <c r="J75" s="10"/>
      <c r="O75" s="48"/>
      <c r="P75" s="12"/>
      <c r="Q75" s="12"/>
      <c r="R75" s="13"/>
      <c r="S75" s="12"/>
    </row>
    <row r="76" s="4" customFormat="1" spans="1:19">
      <c r="A76" s="33"/>
      <c r="B76" s="33"/>
      <c r="C76" s="33"/>
      <c r="E76" s="12"/>
      <c r="F76" s="12"/>
      <c r="G76" s="12"/>
      <c r="H76" s="12"/>
      <c r="J76" s="10"/>
      <c r="O76" s="48"/>
      <c r="P76" s="12"/>
      <c r="Q76" s="12"/>
      <c r="R76" s="13"/>
      <c r="S76" s="12"/>
    </row>
  </sheetData>
  <mergeCells count="22">
    <mergeCell ref="A1:O1"/>
    <mergeCell ref="A2:O2"/>
    <mergeCell ref="E3:G3"/>
    <mergeCell ref="I3:N3"/>
    <mergeCell ref="L12:M12"/>
    <mergeCell ref="L18:M18"/>
    <mergeCell ref="L19:M19"/>
    <mergeCell ref="L23:M23"/>
    <mergeCell ref="L38:M38"/>
    <mergeCell ref="L41:M41"/>
    <mergeCell ref="L42:M42"/>
    <mergeCell ref="A3:A4"/>
    <mergeCell ref="B3:B4"/>
    <mergeCell ref="C3:C4"/>
    <mergeCell ref="D3:D4"/>
    <mergeCell ref="H3:H4"/>
    <mergeCell ref="O3:O4"/>
    <mergeCell ref="P3:P4"/>
    <mergeCell ref="Q3:Q4"/>
    <mergeCell ref="R3:R4"/>
    <mergeCell ref="S3:S4"/>
    <mergeCell ref="U3:U4"/>
  </mergeCells>
  <pageMargins left="0.472222222222222" right="0.550694444444444" top="0.747916666666667" bottom="0.66875"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1000w以上 </vt:lpstr>
      <vt:lpstr>1000w一下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2025-03-11T01:36:00Z</dcterms:created>
  <dcterms:modified xsi:type="dcterms:W3CDTF">2025-04-23T02:25:25Z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C42B8966DFA54304BD5707467B862CF8_13</vt:lpwstr>
  </property>
  <property fmtid="{D5CDD505-2E9C-101B-9397-08002B2CF9AE}" pid="3" name="KSOProductBuildVer">
    <vt:lpwstr>2052-12.1.0.20305</vt:lpwstr>
  </property>
  <property fmtid="{D5CDD505-2E9C-101B-9397-08002B2CF9AE}" pid="4" name="KSOReadingLayout">
    <vt:bool>true</vt:bool>
  </property>
</Properties>
</file>