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 firstSheet="1" activeTab="2"/>
  </bookViews>
  <sheets>
    <sheet name="整体" sheetId="5" r:id="rId1"/>
    <sheet name="1000万以上项目" sheetId="1" r:id="rId2"/>
    <sheet name="1000万以下项目" sheetId="2" r:id="rId3"/>
  </sheets>
  <definedNames>
    <definedName name="_xlnm._FilterDatabase" localSheetId="0" hidden="1">整体!$A$4:$O$8</definedName>
    <definedName name="_xlnm._FilterDatabase" localSheetId="2" hidden="1">'1000万以下项目'!$A$1:$O$48</definedName>
    <definedName name="_xlnm.Print_Area" localSheetId="1">'1000万以上项目'!$A$1:$O$13</definedName>
    <definedName name="_xlnm.Print_Area" localSheetId="2">'1000万以下项目'!$A$1:$O$25</definedName>
    <definedName name="_xlnm.Print_Area" localSheetId="0">整体!$A$1:$O$4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<sst xmlns="http://schemas.openxmlformats.org/spreadsheetml/2006/main" count="260" uniqueCount="115">
  <si>
    <r>
      <rPr>
        <sz val="19"/>
        <rFont val="Times New Roman"/>
        <charset val="134"/>
      </rPr>
      <t>2024</t>
    </r>
    <r>
      <rPr>
        <sz val="19"/>
        <rFont val="宋体"/>
        <charset val="134"/>
      </rPr>
      <t>年度柏泉街道办事处部门项目绩效自评情况汇总表</t>
    </r>
  </si>
  <si>
    <r>
      <t xml:space="preserve">填表人：                        </t>
    </r>
    <r>
      <rPr>
        <sz val="10"/>
        <rFont val="宋体"/>
        <charset val="134"/>
      </rPr>
      <t>联系</t>
    </r>
    <r>
      <rPr>
        <sz val="10"/>
        <rFont val="MingLiU"/>
        <charset val="134"/>
      </rPr>
      <t>电话：                                                                                                                                                            单位：万元</t>
    </r>
  </si>
  <si>
    <t>序号</t>
  </si>
  <si>
    <t>预算部门</t>
  </si>
  <si>
    <t>项目名称</t>
  </si>
  <si>
    <t>实施科室 
（单位〉</t>
  </si>
  <si>
    <r>
      <rPr>
        <sz val="9"/>
        <rFont val="MingLiU"/>
        <charset val="134"/>
      </rPr>
      <t>全年</t>
    </r>
    <r>
      <rPr>
        <sz val="9"/>
        <rFont val="宋体"/>
        <charset val="134"/>
      </rPr>
      <t>预算数</t>
    </r>
  </si>
  <si>
    <t>全年执行数</t>
  </si>
  <si>
    <r>
      <rPr>
        <sz val="9"/>
        <rFont val="MingLiU"/>
        <charset val="134"/>
      </rPr>
      <t>项</t>
    </r>
    <r>
      <rPr>
        <sz val="9"/>
        <rFont val="宋体"/>
        <charset val="134"/>
      </rPr>
      <t>目</t>
    </r>
    <r>
      <rPr>
        <sz val="9"/>
        <rFont val="MingLiU"/>
        <charset val="134"/>
      </rPr>
      <t>自评得分</t>
    </r>
  </si>
  <si>
    <t>指标偏差大或未完成原因分析（简要概述）</t>
  </si>
  <si>
    <t>年初
预算数</t>
  </si>
  <si>
    <r>
      <rPr>
        <sz val="9"/>
        <rFont val="MingLiU"/>
        <charset val="134"/>
      </rPr>
      <t>年中追加数
/</t>
    </r>
    <r>
      <rPr>
        <sz val="9"/>
        <rFont val="宋体"/>
        <charset val="134"/>
      </rPr>
      <t>调减数</t>
    </r>
  </si>
  <si>
    <r>
      <rPr>
        <sz val="9"/>
        <rFont val="MingLiU"/>
        <charset val="134"/>
      </rPr>
      <t>小计</t>
    </r>
  </si>
  <si>
    <r>
      <rPr>
        <sz val="9"/>
        <rFont val="MingLiU"/>
        <charset val="134"/>
      </rPr>
      <t>顼算执行 
〈</t>
    </r>
    <r>
      <rPr>
        <sz val="9"/>
        <rFont val="Arial"/>
        <charset val="134"/>
      </rPr>
      <t xml:space="preserve">20 </t>
    </r>
    <r>
      <rPr>
        <sz val="9"/>
        <rFont val="MingLiU"/>
        <charset val="134"/>
      </rPr>
      <t>分〉</t>
    </r>
  </si>
  <si>
    <t>成本指标
〈20 分〉</t>
  </si>
  <si>
    <r>
      <rPr>
        <sz val="9"/>
        <rFont val="宋体"/>
        <charset val="134"/>
      </rPr>
      <t>产出指标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〈20分〉</t>
    </r>
  </si>
  <si>
    <r>
      <rPr>
        <sz val="9"/>
        <rFont val="宋体"/>
        <charset val="134"/>
      </rPr>
      <t>效益指标</t>
    </r>
    <r>
      <rPr>
        <sz val="9"/>
        <rFont val="MingLiU"/>
        <charset val="134"/>
      </rPr>
      <t xml:space="preserve">
 </t>
    </r>
    <r>
      <rPr>
        <sz val="9"/>
        <rFont val="宋体"/>
        <charset val="134"/>
      </rPr>
      <t>〈30分〉</t>
    </r>
  </si>
  <si>
    <r>
      <rPr>
        <sz val="9"/>
        <rFont val="宋体"/>
        <charset val="134"/>
      </rPr>
      <t>满意度指标</t>
    </r>
    <r>
      <rPr>
        <sz val="9"/>
        <rFont val="MingLiU"/>
        <charset val="134"/>
      </rPr>
      <t xml:space="preserve"> </t>
    </r>
    <r>
      <rPr>
        <sz val="9"/>
        <rFont val="宋体"/>
        <charset val="134"/>
      </rPr>
      <t>〈10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分〉</t>
    </r>
  </si>
  <si>
    <r>
      <rPr>
        <sz val="9"/>
        <rFont val="MingLiU"/>
        <charset val="134"/>
      </rPr>
      <t>合计</t>
    </r>
  </si>
  <si>
    <t>柏泉街道办事处</t>
  </si>
  <si>
    <t>部门整体</t>
  </si>
  <si>
    <t>企业发展金项目因政策取消，该项目指标全部未完成达标。</t>
  </si>
  <si>
    <r>
      <t xml:space="preserve">填表人：                        </t>
    </r>
    <r>
      <rPr>
        <sz val="10"/>
        <rFont val="宋体"/>
        <charset val="134"/>
      </rPr>
      <t>联系</t>
    </r>
    <r>
      <rPr>
        <sz val="10"/>
        <rFont val="MingLiU"/>
        <charset val="134"/>
      </rPr>
      <t>电话：                                                                                                                                                                          单位：万元</t>
    </r>
  </si>
  <si>
    <t>公共管理办专项资金</t>
  </si>
  <si>
    <t>公共管理办</t>
  </si>
  <si>
    <t>1、成本指标和效益指标无相关佐证材料，按照设定分值的90%计分。
2、实际工期超过批复建设周期24个月。</t>
  </si>
  <si>
    <t>社区事业补贴</t>
  </si>
  <si>
    <t>社区</t>
  </si>
  <si>
    <t>未设置成本指标。</t>
  </si>
  <si>
    <t>环卫作业经费</t>
  </si>
  <si>
    <t>环卫公司</t>
  </si>
  <si>
    <t>对二级单位的补贴</t>
  </si>
  <si>
    <t>农场公司</t>
  </si>
  <si>
    <t>招商引资专项资金</t>
  </si>
  <si>
    <t>经济发展办</t>
  </si>
  <si>
    <t>效益指标及满意度指标未提供相关佐证材料，按设定分值的90%计分。</t>
  </si>
  <si>
    <t>农垦社保费用</t>
  </si>
  <si>
    <t>社会事务办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</si>
  <si>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、社保预算因人员变动不可控，无法做到特别精确。为保障社保按时足额缴纳，</t>
    </r>
    <r>
      <rPr>
        <sz val="10"/>
        <rFont val="Arial"/>
        <charset val="134"/>
      </rPr>
      <t>2024</t>
    </r>
    <r>
      <rPr>
        <sz val="10"/>
        <rFont val="宋体"/>
        <charset val="134"/>
      </rPr>
      <t>年的预算是按照做预算当月的实际支出金额进行足额预算，正常情况会有一点结余。</t>
    </r>
    <r>
      <rPr>
        <sz val="10"/>
        <rFont val="Arial"/>
        <charset val="134"/>
      </rPr>
      <t>2</t>
    </r>
    <r>
      <rPr>
        <sz val="10"/>
        <rFont val="宋体"/>
        <charset val="134"/>
      </rPr>
      <t>、效益指标非量化指标，佐证资料依据不够充分，按完成情况的</t>
    </r>
    <r>
      <rPr>
        <sz val="10"/>
        <rFont val="Arial"/>
        <charset val="134"/>
      </rPr>
      <t>90%</t>
    </r>
    <r>
      <rPr>
        <sz val="10"/>
        <rFont val="宋体"/>
        <charset val="134"/>
      </rPr>
      <t>计分。</t>
    </r>
  </si>
  <si>
    <t>还建房补偿款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</si>
  <si>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、成本指标：三级指标设置不科学，应修改为</t>
    </r>
    <r>
      <rPr>
        <sz val="10"/>
        <rFont val="Arial"/>
        <charset val="134"/>
      </rPr>
      <t>“</t>
    </r>
    <r>
      <rPr>
        <sz val="10"/>
        <rFont val="宋体"/>
        <charset val="134"/>
      </rPr>
      <t>成本控制率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，年度目标值</t>
    </r>
    <r>
      <rPr>
        <sz val="10"/>
        <rFont val="Arial"/>
        <charset val="134"/>
      </rPr>
      <t>“≤</t>
    </r>
    <r>
      <rPr>
        <sz val="10"/>
        <rFont val="宋体"/>
        <charset val="134"/>
      </rPr>
      <t>预算数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、质量指标：三级指标设置不完善，指标设置不够清晰明了，三级指标应修改为</t>
    </r>
    <r>
      <rPr>
        <sz val="10"/>
        <rFont val="Arial"/>
        <charset val="134"/>
      </rPr>
      <t>“</t>
    </r>
    <r>
      <rPr>
        <sz val="10"/>
        <rFont val="宋体"/>
        <charset val="134"/>
      </rPr>
      <t>补偿款发放合规性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；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、效益指标：非量化指标，佐证材料依据不充分且年度目标值设置不科学，不利于项目绩效考核，按分值</t>
    </r>
    <r>
      <rPr>
        <sz val="10"/>
        <rFont val="Arial"/>
        <charset val="134"/>
      </rPr>
      <t>80%</t>
    </r>
    <r>
      <rPr>
        <sz val="10"/>
        <rFont val="宋体"/>
        <charset val="134"/>
      </rPr>
      <t>计分；</t>
    </r>
    <r>
      <rPr>
        <sz val="10"/>
        <rFont val="Arial"/>
        <charset val="134"/>
      </rPr>
      <t>4</t>
    </r>
    <r>
      <rPr>
        <sz val="10"/>
        <rFont val="宋体"/>
        <charset val="134"/>
      </rPr>
      <t>、满意度指标：年度目标值未设置满意度百分比，以利于项目绩效考核，本次评价对指标进行了调整完善。</t>
    </r>
  </si>
  <si>
    <t>退地生活费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</si>
  <si>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、因部分人员退休停发、所以预算数与执行数存在差异；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、数量指标</t>
    </r>
    <r>
      <rPr>
        <sz val="10"/>
        <rFont val="Arial"/>
        <charset val="134"/>
      </rPr>
      <t>“</t>
    </r>
    <r>
      <rPr>
        <sz val="10"/>
        <rFont val="宋体"/>
        <charset val="134"/>
      </rPr>
      <t>失地生活费发放人数</t>
    </r>
    <r>
      <rPr>
        <sz val="10"/>
        <rFont val="Arial"/>
        <charset val="134"/>
      </rPr>
      <t>”</t>
    </r>
    <r>
      <rPr>
        <sz val="10"/>
        <rFont val="宋体"/>
        <charset val="134"/>
      </rPr>
      <t>目标值是</t>
    </r>
    <r>
      <rPr>
        <sz val="10"/>
        <rFont val="Arial"/>
        <charset val="134"/>
      </rPr>
      <t>“≥2400</t>
    </r>
    <r>
      <rPr>
        <sz val="10"/>
        <rFont val="宋体"/>
        <charset val="134"/>
      </rPr>
      <t>人</t>
    </r>
    <r>
      <rPr>
        <sz val="10"/>
        <rFont val="Arial"/>
        <charset val="134"/>
      </rPr>
      <t>”</t>
    </r>
    <r>
      <rPr>
        <sz val="10"/>
        <rFont val="宋体"/>
        <charset val="134"/>
      </rPr>
      <t>，实际完成值平均人数</t>
    </r>
    <r>
      <rPr>
        <sz val="10"/>
        <rFont val="Arial"/>
        <charset val="134"/>
      </rPr>
      <t>2346</t>
    </r>
    <r>
      <rPr>
        <sz val="10"/>
        <rFont val="宋体"/>
        <charset val="134"/>
      </rPr>
      <t>人，按占比计分。</t>
    </r>
    <r>
      <rPr>
        <sz val="10"/>
        <rFont val="Arial"/>
        <charset val="134"/>
      </rPr>
      <t>3</t>
    </r>
    <r>
      <rPr>
        <sz val="10"/>
        <rFont val="宋体"/>
        <charset val="134"/>
      </rPr>
      <t>、绩效指标设置不完整，未按新绩效模版设置相应成本指标，该项不得分。</t>
    </r>
  </si>
  <si>
    <r>
      <t>填表人：</t>
    </r>
    <r>
      <rPr>
        <sz val="10"/>
        <rFont val="MingLiU"/>
        <charset val="134"/>
      </rPr>
      <t xml:space="preserve">                        </t>
    </r>
    <r>
      <rPr>
        <sz val="10"/>
        <rFont val="宋体"/>
        <charset val="134"/>
      </rPr>
      <t>联系电话：</t>
    </r>
    <r>
      <rPr>
        <sz val="10"/>
        <rFont val="MingLiU"/>
        <charset val="134"/>
      </rPr>
      <t xml:space="preserve">                      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单位：万元</t>
    </r>
  </si>
  <si>
    <r>
      <rPr>
        <sz val="9"/>
        <rFont val="宋体"/>
        <charset val="134"/>
      </rPr>
      <t>实施科室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（单位〉</t>
    </r>
  </si>
  <si>
    <t>全年预算数</t>
  </si>
  <si>
    <t>项目自评得分</t>
  </si>
  <si>
    <r>
      <rPr>
        <sz val="9"/>
        <rFont val="宋体"/>
        <charset val="134"/>
      </rPr>
      <t>年中追加数</t>
    </r>
    <r>
      <rPr>
        <sz val="9"/>
        <rFont val="MingLiU"/>
        <charset val="134"/>
      </rPr>
      <t xml:space="preserve">
/</t>
    </r>
    <r>
      <rPr>
        <sz val="9"/>
        <rFont val="宋体"/>
        <charset val="134"/>
      </rPr>
      <t>调减数</t>
    </r>
  </si>
  <si>
    <t>小计</t>
  </si>
  <si>
    <r>
      <rPr>
        <sz val="9"/>
        <rFont val="宋体"/>
        <charset val="134"/>
      </rPr>
      <t>顼算执行</t>
    </r>
    <r>
      <rPr>
        <sz val="9"/>
        <rFont val="MingLiU"/>
        <charset val="134"/>
      </rPr>
      <t xml:space="preserve"> 
</t>
    </r>
    <r>
      <rPr>
        <sz val="9"/>
        <rFont val="宋体"/>
        <charset val="134"/>
      </rPr>
      <t>〈</t>
    </r>
    <r>
      <rPr>
        <sz val="9"/>
        <rFont val="Arial"/>
        <charset val="134"/>
      </rPr>
      <t xml:space="preserve">20 </t>
    </r>
    <r>
      <rPr>
        <sz val="9"/>
        <rFont val="宋体"/>
        <charset val="134"/>
      </rPr>
      <t>分〉</t>
    </r>
  </si>
  <si>
    <t>合计</t>
  </si>
  <si>
    <t>公共服务办专项资金</t>
  </si>
  <si>
    <r>
      <rPr>
        <sz val="10"/>
        <rFont val="宋体"/>
        <charset val="134"/>
      </rPr>
      <t>效益指标及满意度指标无相关佐证材料，按照设定分值的</t>
    </r>
    <r>
      <rPr>
        <sz val="10"/>
        <rFont val="Arial"/>
        <charset val="134"/>
      </rPr>
      <t>90%</t>
    </r>
    <r>
      <rPr>
        <sz val="10"/>
        <rFont val="宋体"/>
        <charset val="134"/>
      </rPr>
      <t>计分。</t>
    </r>
  </si>
  <si>
    <t>惠民项目资金</t>
  </si>
  <si>
    <t>效益指标及满意度指标无相关佐证材料，按照设定分值的90%计分。</t>
  </si>
  <si>
    <t>区域发展办专项资金</t>
  </si>
  <si>
    <r>
      <rPr>
        <sz val="10"/>
        <rFont val="宋体"/>
        <charset val="134"/>
      </rPr>
      <t>成本指标、效益指标及满意度指标无相关佐证材料，按照设定分值的</t>
    </r>
    <r>
      <rPr>
        <sz val="10"/>
        <rFont val="Arial"/>
        <charset val="134"/>
      </rPr>
      <t>90%</t>
    </r>
    <r>
      <rPr>
        <sz val="10"/>
        <rFont val="宋体"/>
        <charset val="134"/>
      </rPr>
      <t>计分。</t>
    </r>
  </si>
  <si>
    <t>以奖代补资金</t>
  </si>
  <si>
    <t>平安建设办</t>
  </si>
  <si>
    <t>综合执法经费</t>
  </si>
  <si>
    <t>执法中心</t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</si>
  <si>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年端午节慰问费</t>
    </r>
  </si>
  <si>
    <t>党政办专项资金</t>
  </si>
  <si>
    <t>党政办</t>
  </si>
  <si>
    <t>港渠保护资金</t>
  </si>
  <si>
    <t>公共管理办专项经费</t>
  </si>
  <si>
    <t>社区工作经费</t>
  </si>
  <si>
    <r>
      <rPr>
        <sz val="10"/>
        <rFont val="宋体"/>
        <charset val="134"/>
      </rPr>
      <t>“四上</t>
    </r>
    <r>
      <rPr>
        <sz val="10"/>
        <rFont val="Arial"/>
        <charset val="134"/>
      </rPr>
      <t>”</t>
    </r>
    <r>
      <rPr>
        <sz val="10"/>
        <rFont val="宋体"/>
        <charset val="134"/>
      </rPr>
      <t>企业统计人员工作补贴</t>
    </r>
  </si>
  <si>
    <t>安全生产经费</t>
  </si>
  <si>
    <t>柏泉擦亮小镇工程（二期）项目安闲路农转处罚费用</t>
  </si>
  <si>
    <t>大中型水库移民扶持项目资金</t>
  </si>
  <si>
    <t>党建示范点建设项目</t>
  </si>
  <si>
    <t>党群服务经费</t>
  </si>
  <si>
    <t>党群中心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</si>
  <si>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、未设置成本指标。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、效益指标无相关佐证材料，按照设定分值的</t>
    </r>
    <r>
      <rPr>
        <sz val="10"/>
        <rFont val="Arial"/>
        <charset val="134"/>
      </rPr>
      <t>90%</t>
    </r>
    <r>
      <rPr>
        <sz val="10"/>
        <rFont val="宋体"/>
        <charset val="134"/>
      </rPr>
      <t>计分。</t>
    </r>
  </si>
  <si>
    <t>党政党建经费</t>
  </si>
  <si>
    <t>公共服务支出</t>
  </si>
  <si>
    <t>经济服务工作经费</t>
  </si>
  <si>
    <t>林业工作经费</t>
  </si>
  <si>
    <t>园艺公司</t>
  </si>
  <si>
    <t>绿化养护费</t>
  </si>
  <si>
    <t>平安建设专项经费</t>
  </si>
  <si>
    <r>
      <rPr>
        <sz val="10"/>
        <rFont val="宋体"/>
        <charset val="134"/>
      </rPr>
      <t>效益指标无相关佐证材料，按照设定分值的</t>
    </r>
    <r>
      <rPr>
        <sz val="10"/>
        <rFont val="Arial"/>
        <charset val="134"/>
      </rPr>
      <t>90%</t>
    </r>
    <r>
      <rPr>
        <sz val="10"/>
        <rFont val="宋体"/>
        <charset val="134"/>
      </rPr>
      <t>计分。</t>
    </r>
  </si>
  <si>
    <t>农业生产救灾资金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</si>
  <si>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、预算资金未使用完，年度目标值未全部完成；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、绩效申报表未设置效益指标，数量指标与成本指标设置重复；</t>
    </r>
  </si>
  <si>
    <t>土地出让金</t>
  </si>
  <si>
    <t>绩效申报表质量指标、时效指标、效益指标三级指标空缺，未设置，审核中完善了相应指标；效益指标及满意度指标无相关佐证材料，按照设定分值的90%计分。</t>
  </si>
  <si>
    <t>退役军人服务保障专项经费</t>
  </si>
  <si>
    <r>
      <rPr>
        <sz val="10"/>
        <rFont val="宋体"/>
        <charset val="134"/>
      </rPr>
      <t>党群中心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</si>
  <si>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、质量指标与社会效益指标设置重复；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、预算未执行完，仅开展了红色教育学习，未开展退役军人活动。</t>
    </r>
  </si>
  <si>
    <t>小型修缮</t>
  </si>
  <si>
    <t>绩效指标设置不完整，未按新绩效模版设置相应成本指标，该项不得分</t>
  </si>
  <si>
    <t>综治维稳经费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</si>
  <si>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、绩效指标设置不完整，未按新绩效申报表模版设置相应成本指标，该项不得分；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、效益指标非量化指标，佐证材料不易获取且预算资金未使用完全，对项目效益考核有一定影响，故指标得分按</t>
    </r>
    <r>
      <rPr>
        <sz val="10"/>
        <rFont val="Arial"/>
        <charset val="134"/>
      </rPr>
      <t>90</t>
    </r>
    <r>
      <rPr>
        <sz val="10"/>
        <rFont val="宋体"/>
        <charset val="134"/>
      </rPr>
      <t>计分。</t>
    </r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</si>
  <si>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春节少数民族困难群众慰问</t>
    </r>
  </si>
  <si>
    <r>
      <rPr>
        <sz val="10"/>
        <rFont val="Arial"/>
        <charset val="134"/>
      </rPr>
      <t>2023</t>
    </r>
    <r>
      <rPr>
        <sz val="10"/>
        <rFont val="宋体"/>
        <charset val="134"/>
      </rPr>
      <t>社区基层党组织活动经费</t>
    </r>
  </si>
  <si>
    <t>城管所专项经费</t>
  </si>
  <si>
    <t>耕地地力保护补贴资金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</si>
  <si>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、指标设置不全面，未按照文件要求设置相应质量指标及效益指标；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、社会成本指标设置与数量指标设置重复，建议删除社会成本指标。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、文件要求预算资金预计拨付共计</t>
    </r>
    <r>
      <rPr>
        <sz val="10"/>
        <rFont val="Arial"/>
        <charset val="134"/>
      </rPr>
      <t>659</t>
    </r>
    <r>
      <rPr>
        <sz val="10"/>
        <rFont val="宋体"/>
        <charset val="134"/>
      </rPr>
      <t>户，实际拨付</t>
    </r>
    <r>
      <rPr>
        <sz val="10"/>
        <rFont val="Arial"/>
        <charset val="134"/>
      </rPr>
      <t>657</t>
    </r>
    <r>
      <rPr>
        <sz val="10"/>
        <rFont val="宋体"/>
        <charset val="134"/>
      </rPr>
      <t>户，年度目标值设置低于文件要求设置目标值，倒扣分。</t>
    </r>
  </si>
  <si>
    <t>红色物业补贴</t>
  </si>
  <si>
    <t>物业公司</t>
  </si>
  <si>
    <t>绩效指标设置不完整，未按新绩效申报表模版设置相应成本指标，该项不得分</t>
  </si>
  <si>
    <t>垃圾分类经费</t>
  </si>
  <si>
    <t>美丽乡村建设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</si>
  <si>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、质量指标三级指标设置不科学，审核中，完善了相应指标；</t>
    </r>
    <r>
      <rPr>
        <sz val="10"/>
        <rFont val="Arial"/>
        <charset val="134"/>
      </rPr>
      <t>2</t>
    </r>
    <r>
      <rPr>
        <sz val="10"/>
        <rFont val="宋体"/>
        <charset val="134"/>
      </rPr>
      <t>、时效指标实际完成值未完成，项目工期未达预期完工时间。</t>
    </r>
  </si>
  <si>
    <t>省级平安建设奖励性转移资金</t>
  </si>
  <si>
    <t>示范路、美丽街区建设经费</t>
  </si>
  <si>
    <t>水稻种植补贴资金</t>
  </si>
  <si>
    <r>
      <rPr>
        <sz val="10"/>
        <rFont val="Arial"/>
        <charset val="134"/>
      </rPr>
      <t>2022</t>
    </r>
    <r>
      <rPr>
        <sz val="10"/>
        <rFont val="宋体"/>
        <charset val="134"/>
      </rPr>
      <t>年小型农田水利设施建后管护区级资金</t>
    </r>
  </si>
  <si>
    <t>公厕管理费</t>
  </si>
  <si>
    <t>柏泉还建西区二期、三期续建还建房项目</t>
  </si>
  <si>
    <r>
      <rPr>
        <sz val="10"/>
        <rFont val="宋体"/>
        <charset val="134"/>
      </rPr>
      <t>悬挂</t>
    </r>
    <r>
      <rPr>
        <sz val="10"/>
        <rFont val="Arial"/>
        <charset val="134"/>
      </rPr>
      <t>LED</t>
    </r>
    <r>
      <rPr>
        <sz val="10"/>
        <rFont val="宋体"/>
        <charset val="134"/>
      </rPr>
      <t>灯笼经费</t>
    </r>
  </si>
  <si>
    <t>移民补助资金</t>
  </si>
  <si>
    <t>住建局专项资金</t>
  </si>
  <si>
    <t>项目暂未完工，绩效考核按完工产值比例进行年度考核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</si>
</sst>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0"/>
      <name val="Arial"/>
      <charset val="134"/>
    </font>
    <font>
      <sz val="10"/>
      <color rgb="FFFF0000"/>
      <name val="Arial"/>
      <charset val="134"/>
    </font>
    <font>
      <sz val="19"/>
      <name val="Times New Roman"/>
      <charset val="134"/>
    </font>
    <font>
      <sz val="10"/>
      <name val="宋体"/>
      <charset val="134"/>
    </font>
    <font>
      <sz val="10"/>
      <name val="MingLiU"/>
      <charset val="134"/>
    </font>
    <font>
      <sz val="9"/>
      <name val="宋体"/>
      <charset val="134"/>
    </font>
    <font>
      <sz val="9"/>
      <name val="MingLiU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opLeftCell="A7" workbookViewId="0">
      <selection activeCell="C18" sqref="C18"/>
    </sheetView>
  </sheetViews>
  <sheetFormatPr defaultColWidth="10.2844036697248" defaultRowHeight="12.9" outlineLevelRow="7"/>
  <cols>
    <col min="1" max="1" width="7.71559633027523" customWidth="1"/>
    <col min="2" max="2" width="20.4311926605505" customWidth="1"/>
    <col min="3" max="3" width="28.1467889908257" customWidth="1"/>
    <col min="4" max="4" width="14.5688073394495" customWidth="1"/>
    <col min="5" max="6" width="13.5688073394495" customWidth="1"/>
    <col min="7" max="7" width="12" customWidth="1"/>
    <col min="8" max="8" width="12.4311926605505" customWidth="1"/>
    <col min="9" max="14" width="10.7155963302752" customWidth="1"/>
    <col min="15" max="15" width="28.7247706422018" customWidth="1"/>
  </cols>
  <sheetData>
    <row r="1" s="1" customFormat="1" ht="42" customHeight="1" spans="1:1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="1" customFormat="1" ht="24" customHeight="1" spans="1: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="2" customFormat="1" ht="27" customHeight="1" spans="1:15">
      <c r="A3" s="31" t="s">
        <v>2</v>
      </c>
      <c r="B3" s="32" t="s">
        <v>3</v>
      </c>
      <c r="C3" s="32" t="s">
        <v>4</v>
      </c>
      <c r="D3" s="33" t="s">
        <v>5</v>
      </c>
      <c r="E3" s="34" t="s">
        <v>6</v>
      </c>
      <c r="F3" s="34"/>
      <c r="G3" s="34"/>
      <c r="H3" s="33" t="s">
        <v>7</v>
      </c>
      <c r="I3" s="34" t="s">
        <v>8</v>
      </c>
      <c r="J3" s="34"/>
      <c r="K3" s="34"/>
      <c r="L3" s="34"/>
      <c r="M3" s="34"/>
      <c r="N3" s="34"/>
      <c r="O3" s="31" t="s">
        <v>9</v>
      </c>
    </row>
    <row r="4" s="2" customFormat="1" ht="27" customHeight="1" spans="1:15">
      <c r="A4" s="33"/>
      <c r="B4" s="34"/>
      <c r="C4" s="34"/>
      <c r="D4" s="33"/>
      <c r="E4" s="31" t="s">
        <v>10</v>
      </c>
      <c r="F4" s="33" t="s">
        <v>11</v>
      </c>
      <c r="G4" s="34" t="s">
        <v>12</v>
      </c>
      <c r="H4" s="33"/>
      <c r="I4" s="33" t="s">
        <v>13</v>
      </c>
      <c r="J4" s="31" t="s">
        <v>14</v>
      </c>
      <c r="K4" s="31" t="s">
        <v>15</v>
      </c>
      <c r="L4" s="31" t="s">
        <v>16</v>
      </c>
      <c r="M4" s="31" t="s">
        <v>17</v>
      </c>
      <c r="N4" s="34" t="s">
        <v>18</v>
      </c>
      <c r="O4" s="33"/>
    </row>
    <row r="5" s="4" customFormat="1" ht="30" customHeight="1" spans="1:15">
      <c r="A5" s="16">
        <v>1</v>
      </c>
      <c r="B5" s="17" t="s">
        <v>19</v>
      </c>
      <c r="C5" s="17" t="s">
        <v>20</v>
      </c>
      <c r="D5" s="17" t="s">
        <v>19</v>
      </c>
      <c r="E5" s="16">
        <v>17957.54</v>
      </c>
      <c r="F5" s="16">
        <v>7948.42</v>
      </c>
      <c r="G5" s="16">
        <f>F5+E5</f>
        <v>25905.96</v>
      </c>
      <c r="H5" s="35">
        <v>25905.96</v>
      </c>
      <c r="I5" s="16">
        <v>20</v>
      </c>
      <c r="J5" s="24">
        <v>36.96</v>
      </c>
      <c r="K5" s="25"/>
      <c r="L5" s="16">
        <v>28</v>
      </c>
      <c r="M5" s="16">
        <v>10</v>
      </c>
      <c r="N5" s="16">
        <f>M5+L5+J5+I5</f>
        <v>94.96</v>
      </c>
      <c r="O5" s="18" t="s">
        <v>21</v>
      </c>
    </row>
    <row r="6" s="5" customFormat="1" ht="17" customHeight="1" spans="1:15">
      <c r="A6" s="36"/>
      <c r="B6" s="37"/>
      <c r="C6" s="37"/>
      <c r="D6" s="37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="5" customFormat="1" ht="17" customHeight="1" spans="1:15">
      <c r="A7" s="36"/>
      <c r="B7" s="37"/>
      <c r="C7" s="37"/>
      <c r="D7" s="37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5:8">
      <c r="E8" s="38"/>
      <c r="F8" s="38"/>
      <c r="G8" s="38"/>
      <c r="H8" s="38"/>
    </row>
  </sheetData>
  <autoFilter xmlns:etc="http://www.wps.cn/officeDocument/2017/etCustomData" ref="A4:O8" etc:filterBottomFollowUsedRange="0">
    <extLst/>
  </autoFilter>
  <mergeCells count="11">
    <mergeCell ref="A1:O1"/>
    <mergeCell ref="A2:O2"/>
    <mergeCell ref="E3:G3"/>
    <mergeCell ref="I3:N3"/>
    <mergeCell ref="J5:K5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zoomScale="85" zoomScaleNormal="85" workbookViewId="0">
      <selection activeCell="I18" sqref="I18"/>
    </sheetView>
  </sheetViews>
  <sheetFormatPr defaultColWidth="10.2844036697248" defaultRowHeight="12.9"/>
  <cols>
    <col min="1" max="1" width="7.71559633027523" customWidth="1"/>
    <col min="2" max="2" width="24.4311926605505" customWidth="1"/>
    <col min="3" max="3" width="23" customWidth="1"/>
    <col min="4" max="4" width="14.5688073394495" customWidth="1"/>
    <col min="5" max="6" width="13.5688073394495" customWidth="1"/>
    <col min="7" max="7" width="12" customWidth="1"/>
    <col min="8" max="8" width="12.4311926605505" customWidth="1"/>
    <col min="9" max="10" width="10.5688073394495" customWidth="1"/>
    <col min="11" max="13" width="10.7155963302752" customWidth="1"/>
    <col min="14" max="14" width="8.26605504587156" customWidth="1"/>
    <col min="15" max="15" width="57.7706422018349" customWidth="1"/>
  </cols>
  <sheetData>
    <row r="1" s="1" customFormat="1" ht="42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24" customHeight="1" spans="1:15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2" customFormat="1" ht="27" customHeight="1" spans="1:15">
      <c r="A3" s="12" t="s">
        <v>2</v>
      </c>
      <c r="B3" s="13" t="s">
        <v>3</v>
      </c>
      <c r="C3" s="13" t="s">
        <v>4</v>
      </c>
      <c r="D3" s="15" t="s">
        <v>5</v>
      </c>
      <c r="E3" s="14" t="s">
        <v>6</v>
      </c>
      <c r="F3" s="14"/>
      <c r="G3" s="14"/>
      <c r="H3" s="15" t="s">
        <v>7</v>
      </c>
      <c r="I3" s="14" t="s">
        <v>8</v>
      </c>
      <c r="J3" s="14"/>
      <c r="K3" s="14"/>
      <c r="L3" s="14"/>
      <c r="M3" s="14"/>
      <c r="N3" s="14"/>
      <c r="O3" s="12" t="s">
        <v>9</v>
      </c>
    </row>
    <row r="4" s="2" customFormat="1" ht="27" customHeight="1" spans="1:15">
      <c r="A4" s="15"/>
      <c r="B4" s="14"/>
      <c r="C4" s="14"/>
      <c r="D4" s="15"/>
      <c r="E4" s="12" t="s">
        <v>10</v>
      </c>
      <c r="F4" s="15" t="s">
        <v>11</v>
      </c>
      <c r="G4" s="14" t="s">
        <v>12</v>
      </c>
      <c r="H4" s="15"/>
      <c r="I4" s="15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4" t="s">
        <v>18</v>
      </c>
      <c r="O4" s="15"/>
    </row>
    <row r="5" s="3" customFormat="1" ht="45" customHeight="1" spans="1:15">
      <c r="A5" s="16">
        <v>1</v>
      </c>
      <c r="B5" s="16" t="s">
        <v>19</v>
      </c>
      <c r="C5" s="16" t="s">
        <v>23</v>
      </c>
      <c r="D5" s="16" t="s">
        <v>24</v>
      </c>
      <c r="E5" s="16">
        <v>0</v>
      </c>
      <c r="F5" s="16">
        <v>1210.32</v>
      </c>
      <c r="G5" s="16">
        <f>SUM(E5:F5)</f>
        <v>1210.32</v>
      </c>
      <c r="H5" s="16">
        <v>1210.32</v>
      </c>
      <c r="I5" s="16">
        <f>ROUND(H5/G5*20,2)</f>
        <v>20</v>
      </c>
      <c r="J5" s="16">
        <v>18.7</v>
      </c>
      <c r="K5" s="16">
        <v>18</v>
      </c>
      <c r="L5" s="16">
        <v>27</v>
      </c>
      <c r="M5" s="16">
        <v>10</v>
      </c>
      <c r="N5" s="16">
        <f>M5+L5+K5+J5+I5</f>
        <v>93.7</v>
      </c>
      <c r="O5" s="27" t="s">
        <v>25</v>
      </c>
    </row>
    <row r="6" s="3" customFormat="1" ht="34" customHeight="1" spans="1:15">
      <c r="A6" s="16">
        <v>2</v>
      </c>
      <c r="B6" s="16" t="s">
        <v>19</v>
      </c>
      <c r="C6" s="16" t="s">
        <v>26</v>
      </c>
      <c r="D6" s="16" t="s">
        <v>27</v>
      </c>
      <c r="E6" s="16">
        <v>2878.09</v>
      </c>
      <c r="F6" s="16">
        <v>0</v>
      </c>
      <c r="G6" s="16">
        <f>SUM(E6:F6)</f>
        <v>2878.09</v>
      </c>
      <c r="H6" s="16">
        <v>2875.5</v>
      </c>
      <c r="I6" s="16">
        <f>ROUND(H6/G6*20,2)</f>
        <v>19.98</v>
      </c>
      <c r="J6" s="16"/>
      <c r="K6" s="16">
        <v>20</v>
      </c>
      <c r="L6" s="16">
        <v>30</v>
      </c>
      <c r="M6" s="16">
        <v>10</v>
      </c>
      <c r="N6" s="16">
        <f t="shared" ref="N6:N12" si="0">M6+L6+K6+J6+I6</f>
        <v>79.98</v>
      </c>
      <c r="O6" s="23" t="s">
        <v>28</v>
      </c>
    </row>
    <row r="7" s="3" customFormat="1" ht="34" customHeight="1" spans="1:15">
      <c r="A7" s="16">
        <v>3</v>
      </c>
      <c r="B7" s="16" t="s">
        <v>19</v>
      </c>
      <c r="C7" s="16" t="s">
        <v>29</v>
      </c>
      <c r="D7" s="16" t="s">
        <v>30</v>
      </c>
      <c r="E7" s="16">
        <v>1224</v>
      </c>
      <c r="F7" s="16">
        <v>30</v>
      </c>
      <c r="G7" s="16">
        <f>SUM(E7:F7)</f>
        <v>1254</v>
      </c>
      <c r="H7" s="16">
        <v>1254</v>
      </c>
      <c r="I7" s="16">
        <f>ROUND(H7/G7*20,2)</f>
        <v>20</v>
      </c>
      <c r="J7" s="16"/>
      <c r="K7" s="16">
        <v>20</v>
      </c>
      <c r="L7" s="16">
        <v>30</v>
      </c>
      <c r="M7" s="16">
        <v>10</v>
      </c>
      <c r="N7" s="16">
        <f t="shared" si="0"/>
        <v>80</v>
      </c>
      <c r="O7" s="23" t="s">
        <v>28</v>
      </c>
    </row>
    <row r="8" s="3" customFormat="1" ht="34" customHeight="1" spans="1:15">
      <c r="A8" s="16">
        <v>4</v>
      </c>
      <c r="B8" s="16" t="s">
        <v>19</v>
      </c>
      <c r="C8" s="16" t="s">
        <v>31</v>
      </c>
      <c r="D8" s="16" t="s">
        <v>32</v>
      </c>
      <c r="E8" s="16">
        <v>4471.59</v>
      </c>
      <c r="F8" s="16">
        <v>0</v>
      </c>
      <c r="G8" s="16">
        <f>SUM(E8:F8)</f>
        <v>4471.59</v>
      </c>
      <c r="H8" s="16">
        <v>4471.59</v>
      </c>
      <c r="I8" s="16">
        <f>ROUND(H8/G8*20,2)</f>
        <v>20</v>
      </c>
      <c r="J8" s="16"/>
      <c r="K8" s="16">
        <v>20</v>
      </c>
      <c r="L8" s="16">
        <v>30</v>
      </c>
      <c r="M8" s="16">
        <v>10</v>
      </c>
      <c r="N8" s="16">
        <f t="shared" si="0"/>
        <v>80</v>
      </c>
      <c r="O8" s="23" t="s">
        <v>28</v>
      </c>
    </row>
    <row r="9" s="3" customFormat="1" ht="34" customHeight="1" spans="1:15">
      <c r="A9" s="16">
        <v>5</v>
      </c>
      <c r="B9" s="16" t="s">
        <v>19</v>
      </c>
      <c r="C9" s="17" t="s">
        <v>33</v>
      </c>
      <c r="D9" s="16" t="s">
        <v>34</v>
      </c>
      <c r="E9" s="16"/>
      <c r="F9" s="16">
        <v>1200</v>
      </c>
      <c r="G9" s="16">
        <f>SUM(E9:F9)</f>
        <v>1200</v>
      </c>
      <c r="H9" s="16">
        <v>1200</v>
      </c>
      <c r="I9" s="16">
        <f>ROUND(H9/G9*20,2)</f>
        <v>20</v>
      </c>
      <c r="J9" s="16">
        <v>20</v>
      </c>
      <c r="K9" s="16">
        <v>20</v>
      </c>
      <c r="L9" s="16">
        <v>27</v>
      </c>
      <c r="M9" s="16">
        <v>9</v>
      </c>
      <c r="N9" s="16">
        <f t="shared" si="0"/>
        <v>96</v>
      </c>
      <c r="O9" s="18" t="s">
        <v>35</v>
      </c>
    </row>
    <row r="10" s="3" customFormat="1" ht="51.6" spans="1:15">
      <c r="A10" s="16">
        <v>6</v>
      </c>
      <c r="B10" s="16" t="s">
        <v>19</v>
      </c>
      <c r="C10" s="17" t="s">
        <v>36</v>
      </c>
      <c r="D10" s="16" t="s">
        <v>37</v>
      </c>
      <c r="E10" s="16">
        <v>1633.24</v>
      </c>
      <c r="F10" s="16">
        <v>0</v>
      </c>
      <c r="G10" s="16">
        <v>1633.24</v>
      </c>
      <c r="H10" s="16">
        <v>1425.2</v>
      </c>
      <c r="I10" s="16">
        <v>17.45</v>
      </c>
      <c r="J10" s="16">
        <v>18</v>
      </c>
      <c r="K10" s="16">
        <v>20</v>
      </c>
      <c r="L10" s="16">
        <v>27</v>
      </c>
      <c r="M10" s="16">
        <v>10</v>
      </c>
      <c r="N10" s="16">
        <f t="shared" si="0"/>
        <v>92.45</v>
      </c>
      <c r="O10" s="23" t="s">
        <v>38</v>
      </c>
    </row>
    <row r="11" s="3" customFormat="1" ht="88.3" spans="1:15">
      <c r="A11" s="16">
        <v>7</v>
      </c>
      <c r="B11" s="16" t="s">
        <v>19</v>
      </c>
      <c r="C11" s="17" t="s">
        <v>39</v>
      </c>
      <c r="D11" s="16" t="s">
        <v>34</v>
      </c>
      <c r="E11" s="16">
        <v>0</v>
      </c>
      <c r="F11" s="16">
        <v>2200.46</v>
      </c>
      <c r="G11" s="16">
        <v>2200.46</v>
      </c>
      <c r="H11" s="16">
        <v>2200.46</v>
      </c>
      <c r="I11" s="16">
        <v>20</v>
      </c>
      <c r="J11" s="16">
        <v>20</v>
      </c>
      <c r="K11" s="16">
        <v>20</v>
      </c>
      <c r="L11" s="16">
        <v>24</v>
      </c>
      <c r="M11" s="16">
        <v>10</v>
      </c>
      <c r="N11" s="16">
        <f t="shared" si="0"/>
        <v>94</v>
      </c>
      <c r="O11" s="23" t="s">
        <v>40</v>
      </c>
    </row>
    <row r="12" s="3" customFormat="1" ht="52" customHeight="1" spans="1:15">
      <c r="A12" s="16">
        <v>8</v>
      </c>
      <c r="B12" s="16" t="s">
        <v>19</v>
      </c>
      <c r="C12" s="17" t="s">
        <v>41</v>
      </c>
      <c r="D12" s="16" t="s">
        <v>27</v>
      </c>
      <c r="E12" s="16">
        <v>1101.15</v>
      </c>
      <c r="F12" s="16">
        <v>0</v>
      </c>
      <c r="G12" s="16">
        <v>1101.15</v>
      </c>
      <c r="H12" s="16">
        <v>1089.04</v>
      </c>
      <c r="I12" s="28">
        <f>H12/G12*20</f>
        <v>19.7800481314989</v>
      </c>
      <c r="J12" s="16">
        <v>0</v>
      </c>
      <c r="K12" s="16">
        <v>19.84</v>
      </c>
      <c r="L12" s="16">
        <v>30</v>
      </c>
      <c r="M12" s="16">
        <v>10</v>
      </c>
      <c r="N12" s="28">
        <f t="shared" si="0"/>
        <v>79.6200481314989</v>
      </c>
      <c r="O12" s="23" t="s">
        <v>42</v>
      </c>
    </row>
    <row r="13" ht="34" customHeight="1" spans="1:15">
      <c r="A13" s="26"/>
      <c r="B13" s="26"/>
      <c r="C13" s="26"/>
      <c r="D13" s="26"/>
      <c r="E13" s="26"/>
      <c r="F13" s="26"/>
      <c r="G13" s="16">
        <f>SUM(G5:G12)</f>
        <v>15948.85</v>
      </c>
      <c r="H13" s="16">
        <f>SUM(H5:H12)</f>
        <v>15726.11</v>
      </c>
      <c r="I13" s="26"/>
      <c r="J13" s="26"/>
      <c r="K13" s="26"/>
      <c r="L13" s="26"/>
      <c r="M13" s="26"/>
      <c r="N13" s="26"/>
      <c r="O13" s="26"/>
    </row>
  </sheetData>
  <mergeCells count="10">
    <mergeCell ref="A1:O1"/>
    <mergeCell ref="A2:O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8"/>
  <sheetViews>
    <sheetView tabSelected="1" zoomScale="85" zoomScaleNormal="85" workbookViewId="0">
      <pane ySplit="4" topLeftCell="A15" activePane="bottomLeft" state="frozen"/>
      <selection/>
      <selection pane="bottomLeft" activeCell="F52" sqref="F52"/>
    </sheetView>
  </sheetViews>
  <sheetFormatPr defaultColWidth="10.2844036697248" defaultRowHeight="12.9"/>
  <cols>
    <col min="1" max="1" width="7.71559633027523" customWidth="1"/>
    <col min="2" max="2" width="15.697247706422" customWidth="1"/>
    <col min="3" max="3" width="32.7155963302752" style="6" customWidth="1"/>
    <col min="4" max="4" width="14.5688073394495" customWidth="1"/>
    <col min="5" max="7" width="11.7522935779817" customWidth="1"/>
    <col min="8" max="8" width="11.3119266055046" customWidth="1"/>
    <col min="9" max="11" width="10.7155963302752" customWidth="1"/>
    <col min="12" max="12" width="12.1467889908257" customWidth="1"/>
    <col min="13" max="14" width="10.7155963302752" customWidth="1"/>
    <col min="15" max="15" width="55.8715596330275" style="6" customWidth="1"/>
  </cols>
  <sheetData>
    <row r="1" s="1" customFormat="1" ht="42" customHeight="1" spans="1:15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="1" customFormat="1" ht="24" customHeight="1" spans="1:15">
      <c r="A2" s="9" t="s">
        <v>43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="2" customFormat="1" ht="27" customHeight="1" spans="1:15">
      <c r="A3" s="12" t="s">
        <v>2</v>
      </c>
      <c r="B3" s="13" t="s">
        <v>3</v>
      </c>
      <c r="C3" s="12" t="s">
        <v>4</v>
      </c>
      <c r="D3" s="12" t="s">
        <v>44</v>
      </c>
      <c r="E3" s="13" t="s">
        <v>45</v>
      </c>
      <c r="F3" s="14"/>
      <c r="G3" s="14"/>
      <c r="H3" s="12" t="s">
        <v>7</v>
      </c>
      <c r="I3" s="13" t="s">
        <v>46</v>
      </c>
      <c r="J3" s="14"/>
      <c r="K3" s="14"/>
      <c r="L3" s="14"/>
      <c r="M3" s="14"/>
      <c r="N3" s="14"/>
      <c r="O3" s="12" t="s">
        <v>9</v>
      </c>
    </row>
    <row r="4" s="2" customFormat="1" ht="27" customHeight="1" spans="1:15">
      <c r="A4" s="15"/>
      <c r="B4" s="14"/>
      <c r="C4" s="15"/>
      <c r="D4" s="15"/>
      <c r="E4" s="12" t="s">
        <v>10</v>
      </c>
      <c r="F4" s="12" t="s">
        <v>47</v>
      </c>
      <c r="G4" s="13" t="s">
        <v>48</v>
      </c>
      <c r="H4" s="15"/>
      <c r="I4" s="12" t="s">
        <v>49</v>
      </c>
      <c r="J4" s="12" t="s">
        <v>14</v>
      </c>
      <c r="K4" s="12" t="s">
        <v>15</v>
      </c>
      <c r="L4" s="12" t="s">
        <v>16</v>
      </c>
      <c r="M4" s="12" t="s">
        <v>17</v>
      </c>
      <c r="N4" s="13" t="s">
        <v>50</v>
      </c>
      <c r="O4" s="15"/>
    </row>
    <row r="5" s="3" customFormat="1" ht="25.15" spans="1:15">
      <c r="A5" s="16">
        <v>1</v>
      </c>
      <c r="B5" s="17" t="s">
        <v>19</v>
      </c>
      <c r="C5" s="18" t="s">
        <v>51</v>
      </c>
      <c r="D5" s="17" t="s">
        <v>37</v>
      </c>
      <c r="E5" s="16">
        <v>0</v>
      </c>
      <c r="F5" s="16">
        <v>68.4</v>
      </c>
      <c r="G5" s="16">
        <v>68.4</v>
      </c>
      <c r="H5" s="16">
        <v>57.45</v>
      </c>
      <c r="I5" s="16">
        <f>ROUND(H5/G5*20,2)</f>
        <v>16.8</v>
      </c>
      <c r="J5" s="16">
        <v>20</v>
      </c>
      <c r="K5" s="16">
        <v>20</v>
      </c>
      <c r="L5" s="16">
        <v>27</v>
      </c>
      <c r="M5" s="16">
        <v>9</v>
      </c>
      <c r="N5" s="16">
        <f>M5+L5+K5+I5+J5</f>
        <v>92.8</v>
      </c>
      <c r="O5" s="22" t="s">
        <v>52</v>
      </c>
    </row>
    <row r="6" s="3" customFormat="1" ht="24.45" spans="1:15">
      <c r="A6" s="16">
        <v>2</v>
      </c>
      <c r="B6" s="17" t="s">
        <v>19</v>
      </c>
      <c r="C6" s="18" t="s">
        <v>53</v>
      </c>
      <c r="D6" s="17" t="s">
        <v>37</v>
      </c>
      <c r="E6" s="16">
        <v>0</v>
      </c>
      <c r="F6" s="16">
        <v>160</v>
      </c>
      <c r="G6" s="16">
        <v>160</v>
      </c>
      <c r="H6" s="16">
        <v>138.89</v>
      </c>
      <c r="I6" s="16">
        <f t="shared" ref="I6:I26" si="0">ROUND(H6/G6*20,2)</f>
        <v>17.36</v>
      </c>
      <c r="J6" s="16">
        <v>20</v>
      </c>
      <c r="K6" s="16">
        <v>20</v>
      </c>
      <c r="L6" s="16">
        <v>27</v>
      </c>
      <c r="M6" s="16">
        <v>9</v>
      </c>
      <c r="N6" s="16">
        <f t="shared" ref="N6:N48" si="1">M6+L6+K6+I6+J6</f>
        <v>93.36</v>
      </c>
      <c r="O6" s="22" t="s">
        <v>54</v>
      </c>
    </row>
    <row r="7" s="3" customFormat="1" ht="25.15" spans="1:15">
      <c r="A7" s="16">
        <v>3</v>
      </c>
      <c r="B7" s="17" t="s">
        <v>19</v>
      </c>
      <c r="C7" s="18" t="s">
        <v>55</v>
      </c>
      <c r="D7" s="17" t="s">
        <v>34</v>
      </c>
      <c r="E7" s="16">
        <v>0</v>
      </c>
      <c r="F7" s="16">
        <v>654.43</v>
      </c>
      <c r="G7" s="16">
        <v>654.43</v>
      </c>
      <c r="H7" s="16">
        <v>547.62</v>
      </c>
      <c r="I7" s="16">
        <f t="shared" si="0"/>
        <v>16.74</v>
      </c>
      <c r="J7" s="16">
        <v>19</v>
      </c>
      <c r="K7" s="16">
        <v>20</v>
      </c>
      <c r="L7" s="16">
        <v>27</v>
      </c>
      <c r="M7" s="16">
        <v>9</v>
      </c>
      <c r="N7" s="16">
        <f t="shared" si="1"/>
        <v>91.74</v>
      </c>
      <c r="O7" s="22" t="s">
        <v>56</v>
      </c>
    </row>
    <row r="8" s="3" customFormat="1" ht="25.15" spans="1:15">
      <c r="A8" s="16">
        <v>4</v>
      </c>
      <c r="B8" s="17" t="s">
        <v>19</v>
      </c>
      <c r="C8" s="18" t="s">
        <v>57</v>
      </c>
      <c r="D8" s="17" t="s">
        <v>58</v>
      </c>
      <c r="E8" s="16">
        <v>0</v>
      </c>
      <c r="F8" s="16">
        <v>0.71</v>
      </c>
      <c r="G8" s="16">
        <v>0.71</v>
      </c>
      <c r="H8" s="16">
        <v>0.62</v>
      </c>
      <c r="I8" s="16">
        <f t="shared" si="0"/>
        <v>17.46</v>
      </c>
      <c r="J8" s="16">
        <v>20</v>
      </c>
      <c r="K8" s="16">
        <v>20</v>
      </c>
      <c r="L8" s="16">
        <v>27</v>
      </c>
      <c r="M8" s="16">
        <v>9</v>
      </c>
      <c r="N8" s="16">
        <f t="shared" si="1"/>
        <v>93.46</v>
      </c>
      <c r="O8" s="22" t="s">
        <v>52</v>
      </c>
    </row>
    <row r="9" s="3" customFormat="1" ht="18" customHeight="1" spans="1:15">
      <c r="A9" s="16">
        <v>5</v>
      </c>
      <c r="B9" s="17" t="s">
        <v>19</v>
      </c>
      <c r="C9" s="18" t="s">
        <v>59</v>
      </c>
      <c r="D9" s="17" t="s">
        <v>60</v>
      </c>
      <c r="E9" s="16">
        <v>721.5</v>
      </c>
      <c r="F9" s="16">
        <v>0</v>
      </c>
      <c r="G9" s="16">
        <v>721.5</v>
      </c>
      <c r="H9" s="16">
        <v>718</v>
      </c>
      <c r="I9" s="16">
        <f t="shared" si="0"/>
        <v>19.9</v>
      </c>
      <c r="J9" s="16"/>
      <c r="K9" s="16">
        <v>17.5</v>
      </c>
      <c r="L9" s="16">
        <v>30</v>
      </c>
      <c r="M9" s="16">
        <v>10</v>
      </c>
      <c r="N9" s="16">
        <f t="shared" si="1"/>
        <v>77.4</v>
      </c>
      <c r="O9" s="22" t="s">
        <v>28</v>
      </c>
    </row>
    <row r="10" s="3" customFormat="1" ht="25.15" spans="1:15">
      <c r="A10" s="16">
        <v>6</v>
      </c>
      <c r="B10" s="17" t="s">
        <v>19</v>
      </c>
      <c r="C10" s="19" t="s">
        <v>61</v>
      </c>
      <c r="D10" s="17" t="s">
        <v>37</v>
      </c>
      <c r="E10" s="16">
        <v>0</v>
      </c>
      <c r="F10" s="16">
        <v>3.52</v>
      </c>
      <c r="G10" s="16">
        <v>3.52</v>
      </c>
      <c r="H10" s="16">
        <v>3.52</v>
      </c>
      <c r="I10" s="16">
        <f t="shared" si="0"/>
        <v>20</v>
      </c>
      <c r="J10" s="16">
        <v>20</v>
      </c>
      <c r="K10" s="16">
        <v>20</v>
      </c>
      <c r="L10" s="16">
        <v>27</v>
      </c>
      <c r="M10" s="16">
        <v>9</v>
      </c>
      <c r="N10" s="16">
        <f t="shared" si="1"/>
        <v>96</v>
      </c>
      <c r="O10" s="22" t="s">
        <v>52</v>
      </c>
    </row>
    <row r="11" s="3" customFormat="1" ht="24.45" spans="1:15">
      <c r="A11" s="16">
        <v>7</v>
      </c>
      <c r="B11" s="17" t="s">
        <v>19</v>
      </c>
      <c r="C11" s="18" t="s">
        <v>62</v>
      </c>
      <c r="D11" s="17" t="s">
        <v>63</v>
      </c>
      <c r="E11" s="16">
        <v>0</v>
      </c>
      <c r="F11" s="16">
        <v>2.08</v>
      </c>
      <c r="G11" s="16">
        <v>2.08</v>
      </c>
      <c r="H11" s="16">
        <v>0.78</v>
      </c>
      <c r="I11" s="16">
        <f t="shared" si="0"/>
        <v>7.5</v>
      </c>
      <c r="J11" s="16">
        <v>20</v>
      </c>
      <c r="K11" s="16">
        <v>20</v>
      </c>
      <c r="L11" s="16">
        <v>27</v>
      </c>
      <c r="M11" s="16">
        <v>9</v>
      </c>
      <c r="N11" s="16">
        <f t="shared" si="1"/>
        <v>83.5</v>
      </c>
      <c r="O11" s="22" t="s">
        <v>54</v>
      </c>
    </row>
    <row r="12" s="3" customFormat="1" ht="24.45" spans="1:15">
      <c r="A12" s="16">
        <v>8</v>
      </c>
      <c r="B12" s="17" t="s">
        <v>19</v>
      </c>
      <c r="C12" s="18" t="s">
        <v>64</v>
      </c>
      <c r="D12" s="17" t="s">
        <v>34</v>
      </c>
      <c r="E12" s="16">
        <v>0</v>
      </c>
      <c r="F12" s="16">
        <v>85.13</v>
      </c>
      <c r="G12" s="16">
        <v>85.13</v>
      </c>
      <c r="H12" s="16">
        <v>85.13</v>
      </c>
      <c r="I12" s="16">
        <f t="shared" si="0"/>
        <v>20</v>
      </c>
      <c r="J12" s="16">
        <v>20</v>
      </c>
      <c r="K12" s="16">
        <v>20</v>
      </c>
      <c r="L12" s="16">
        <v>27</v>
      </c>
      <c r="M12" s="16">
        <v>9</v>
      </c>
      <c r="N12" s="16">
        <f t="shared" si="1"/>
        <v>96</v>
      </c>
      <c r="O12" s="22" t="s">
        <v>54</v>
      </c>
    </row>
    <row r="13" s="4" customFormat="1" ht="24" customHeight="1" spans="1:15">
      <c r="A13" s="16">
        <v>9</v>
      </c>
      <c r="B13" s="17" t="s">
        <v>19</v>
      </c>
      <c r="C13" s="18" t="s">
        <v>65</v>
      </c>
      <c r="D13" s="17" t="s">
        <v>34</v>
      </c>
      <c r="E13" s="16">
        <v>0</v>
      </c>
      <c r="F13" s="16">
        <v>34.93</v>
      </c>
      <c r="G13" s="16">
        <v>34.93</v>
      </c>
      <c r="H13" s="16">
        <v>32.47</v>
      </c>
      <c r="I13" s="16">
        <f t="shared" si="0"/>
        <v>18.59</v>
      </c>
      <c r="J13" s="16">
        <v>20</v>
      </c>
      <c r="K13" s="16">
        <v>20</v>
      </c>
      <c r="L13" s="16">
        <v>27</v>
      </c>
      <c r="M13" s="16">
        <v>9</v>
      </c>
      <c r="N13" s="16">
        <f t="shared" si="1"/>
        <v>94.59</v>
      </c>
      <c r="O13" s="22" t="s">
        <v>54</v>
      </c>
    </row>
    <row r="14" s="4" customFormat="1" ht="24.45" spans="1:15">
      <c r="A14" s="16">
        <v>10</v>
      </c>
      <c r="B14" s="17" t="s">
        <v>19</v>
      </c>
      <c r="C14" s="18" t="s">
        <v>66</v>
      </c>
      <c r="D14" s="17" t="s">
        <v>37</v>
      </c>
      <c r="E14" s="16">
        <v>0</v>
      </c>
      <c r="F14" s="16">
        <v>43.8</v>
      </c>
      <c r="G14" s="16">
        <v>43.8</v>
      </c>
      <c r="H14" s="16">
        <v>28.71</v>
      </c>
      <c r="I14" s="16">
        <f t="shared" si="0"/>
        <v>13.11</v>
      </c>
      <c r="J14" s="16">
        <v>20</v>
      </c>
      <c r="K14" s="16">
        <v>20</v>
      </c>
      <c r="L14" s="16">
        <v>27</v>
      </c>
      <c r="M14" s="16">
        <v>9</v>
      </c>
      <c r="N14" s="16">
        <f t="shared" si="1"/>
        <v>89.11</v>
      </c>
      <c r="O14" s="22" t="s">
        <v>54</v>
      </c>
    </row>
    <row r="15" s="4" customFormat="1" ht="24.45" spans="1:15">
      <c r="A15" s="16">
        <v>11</v>
      </c>
      <c r="B15" s="17" t="s">
        <v>19</v>
      </c>
      <c r="C15" s="18" t="s">
        <v>67</v>
      </c>
      <c r="D15" s="17" t="s">
        <v>34</v>
      </c>
      <c r="E15" s="16">
        <v>0</v>
      </c>
      <c r="F15" s="16">
        <v>12.22</v>
      </c>
      <c r="G15" s="16">
        <v>12.22</v>
      </c>
      <c r="H15" s="16">
        <v>12.22</v>
      </c>
      <c r="I15" s="16">
        <f t="shared" si="0"/>
        <v>20</v>
      </c>
      <c r="J15" s="16">
        <v>20</v>
      </c>
      <c r="K15" s="16">
        <v>20</v>
      </c>
      <c r="L15" s="16">
        <v>27</v>
      </c>
      <c r="M15" s="16">
        <v>9</v>
      </c>
      <c r="N15" s="16">
        <f t="shared" si="1"/>
        <v>96</v>
      </c>
      <c r="O15" s="22" t="s">
        <v>54</v>
      </c>
    </row>
    <row r="16" s="4" customFormat="1" ht="16" customHeight="1" spans="1:15">
      <c r="A16" s="16">
        <v>12</v>
      </c>
      <c r="B16" s="17" t="s">
        <v>19</v>
      </c>
      <c r="C16" s="18" t="s">
        <v>68</v>
      </c>
      <c r="D16" s="17" t="s">
        <v>58</v>
      </c>
      <c r="E16" s="16">
        <v>49</v>
      </c>
      <c r="F16" s="16">
        <v>0</v>
      </c>
      <c r="G16" s="16">
        <v>49</v>
      </c>
      <c r="H16" s="16">
        <v>48.06</v>
      </c>
      <c r="I16" s="16">
        <f t="shared" si="0"/>
        <v>19.62</v>
      </c>
      <c r="J16" s="16"/>
      <c r="K16" s="16">
        <v>20</v>
      </c>
      <c r="L16" s="16">
        <v>30</v>
      </c>
      <c r="M16" s="16">
        <v>10</v>
      </c>
      <c r="N16" s="16">
        <f t="shared" si="1"/>
        <v>79.62</v>
      </c>
      <c r="O16" s="22" t="s">
        <v>28</v>
      </c>
    </row>
    <row r="17" s="4" customFormat="1" ht="24.45" spans="1:15">
      <c r="A17" s="16">
        <v>13</v>
      </c>
      <c r="B17" s="17" t="s">
        <v>19</v>
      </c>
      <c r="C17" s="18" t="s">
        <v>69</v>
      </c>
      <c r="D17" s="17" t="s">
        <v>34</v>
      </c>
      <c r="E17" s="16">
        <v>0</v>
      </c>
      <c r="F17" s="16">
        <v>33.97</v>
      </c>
      <c r="G17" s="16">
        <v>33.97</v>
      </c>
      <c r="H17" s="16">
        <v>32.61</v>
      </c>
      <c r="I17" s="16">
        <f t="shared" si="0"/>
        <v>19.2</v>
      </c>
      <c r="J17" s="16">
        <v>20</v>
      </c>
      <c r="K17" s="16">
        <v>20</v>
      </c>
      <c r="L17" s="16">
        <v>27</v>
      </c>
      <c r="M17" s="16">
        <v>9</v>
      </c>
      <c r="N17" s="16">
        <f t="shared" si="1"/>
        <v>95.2</v>
      </c>
      <c r="O17" s="22" t="s">
        <v>54</v>
      </c>
    </row>
    <row r="18" s="4" customFormat="1" ht="24.45" spans="1:15">
      <c r="A18" s="16">
        <v>14</v>
      </c>
      <c r="B18" s="17" t="s">
        <v>19</v>
      </c>
      <c r="C18" s="18" t="s">
        <v>70</v>
      </c>
      <c r="D18" s="17" t="s">
        <v>34</v>
      </c>
      <c r="E18" s="16">
        <v>0</v>
      </c>
      <c r="F18" s="16">
        <v>215.19</v>
      </c>
      <c r="G18" s="16">
        <v>215.19</v>
      </c>
      <c r="H18" s="16">
        <v>215.19</v>
      </c>
      <c r="I18" s="16">
        <f t="shared" si="0"/>
        <v>20</v>
      </c>
      <c r="J18" s="16">
        <v>20</v>
      </c>
      <c r="K18" s="16">
        <v>20</v>
      </c>
      <c r="L18" s="16">
        <v>27</v>
      </c>
      <c r="M18" s="16">
        <v>9</v>
      </c>
      <c r="N18" s="16">
        <f t="shared" si="1"/>
        <v>96</v>
      </c>
      <c r="O18" s="22" t="s">
        <v>54</v>
      </c>
    </row>
    <row r="19" s="4" customFormat="1" ht="24.45" spans="1:15">
      <c r="A19" s="16">
        <v>15</v>
      </c>
      <c r="B19" s="17" t="s">
        <v>19</v>
      </c>
      <c r="C19" s="18" t="s">
        <v>71</v>
      </c>
      <c r="D19" s="17" t="s">
        <v>63</v>
      </c>
      <c r="E19" s="16">
        <v>0</v>
      </c>
      <c r="F19" s="16">
        <v>414.52</v>
      </c>
      <c r="G19" s="16">
        <v>414.52</v>
      </c>
      <c r="H19" s="16">
        <v>414.52</v>
      </c>
      <c r="I19" s="16">
        <f t="shared" si="0"/>
        <v>20</v>
      </c>
      <c r="J19" s="16">
        <v>20</v>
      </c>
      <c r="K19" s="16">
        <v>20</v>
      </c>
      <c r="L19" s="16">
        <v>27</v>
      </c>
      <c r="M19" s="16">
        <v>9</v>
      </c>
      <c r="N19" s="16">
        <f t="shared" si="1"/>
        <v>96</v>
      </c>
      <c r="O19" s="22" t="s">
        <v>54</v>
      </c>
    </row>
    <row r="20" s="4" customFormat="1" ht="25.8" spans="1:15">
      <c r="A20" s="16">
        <v>16</v>
      </c>
      <c r="B20" s="17" t="s">
        <v>19</v>
      </c>
      <c r="C20" s="18" t="s">
        <v>72</v>
      </c>
      <c r="D20" s="17" t="s">
        <v>73</v>
      </c>
      <c r="E20" s="16">
        <v>125.54</v>
      </c>
      <c r="F20" s="16">
        <v>0</v>
      </c>
      <c r="G20" s="16">
        <v>125.54</v>
      </c>
      <c r="H20" s="16">
        <v>71.81</v>
      </c>
      <c r="I20" s="16">
        <f t="shared" si="0"/>
        <v>11.44</v>
      </c>
      <c r="J20" s="16"/>
      <c r="K20" s="16">
        <v>20</v>
      </c>
      <c r="L20" s="16">
        <v>30</v>
      </c>
      <c r="M20" s="16">
        <v>10</v>
      </c>
      <c r="N20" s="16">
        <f t="shared" si="1"/>
        <v>71.44</v>
      </c>
      <c r="O20" s="23" t="s">
        <v>74</v>
      </c>
    </row>
    <row r="21" s="4" customFormat="1" spans="1:15">
      <c r="A21" s="16">
        <v>17</v>
      </c>
      <c r="B21" s="17" t="s">
        <v>19</v>
      </c>
      <c r="C21" s="18" t="s">
        <v>75</v>
      </c>
      <c r="D21" s="17" t="s">
        <v>63</v>
      </c>
      <c r="E21" s="16">
        <v>365.6</v>
      </c>
      <c r="F21" s="16">
        <v>0</v>
      </c>
      <c r="G21" s="16">
        <v>365.6</v>
      </c>
      <c r="H21" s="16">
        <v>270.42</v>
      </c>
      <c r="I21" s="16">
        <f t="shared" si="0"/>
        <v>14.79</v>
      </c>
      <c r="J21" s="16"/>
      <c r="K21" s="16">
        <v>20</v>
      </c>
      <c r="L21" s="16">
        <v>30</v>
      </c>
      <c r="M21" s="16">
        <v>10</v>
      </c>
      <c r="N21" s="16">
        <f t="shared" si="1"/>
        <v>74.79</v>
      </c>
      <c r="O21" s="22" t="s">
        <v>28</v>
      </c>
    </row>
    <row r="22" s="4" customFormat="1" spans="1:15">
      <c r="A22" s="16">
        <v>18</v>
      </c>
      <c r="B22" s="17" t="s">
        <v>19</v>
      </c>
      <c r="C22" s="18" t="s">
        <v>76</v>
      </c>
      <c r="D22" s="17" t="s">
        <v>37</v>
      </c>
      <c r="E22" s="16">
        <v>115.2</v>
      </c>
      <c r="F22" s="16">
        <v>0</v>
      </c>
      <c r="G22" s="16">
        <v>115.2</v>
      </c>
      <c r="H22" s="16">
        <v>98.07</v>
      </c>
      <c r="I22" s="16">
        <f t="shared" si="0"/>
        <v>17.03</v>
      </c>
      <c r="J22" s="16"/>
      <c r="K22" s="16">
        <v>20</v>
      </c>
      <c r="L22" s="16">
        <v>30</v>
      </c>
      <c r="M22" s="16">
        <v>10</v>
      </c>
      <c r="N22" s="16">
        <f t="shared" si="1"/>
        <v>77.03</v>
      </c>
      <c r="O22" s="22" t="s">
        <v>28</v>
      </c>
    </row>
    <row r="23" s="4" customFormat="1" spans="1:15">
      <c r="A23" s="16">
        <v>19</v>
      </c>
      <c r="B23" s="17" t="s">
        <v>19</v>
      </c>
      <c r="C23" s="18" t="s">
        <v>77</v>
      </c>
      <c r="D23" s="17" t="s">
        <v>34</v>
      </c>
      <c r="E23" s="16">
        <v>63</v>
      </c>
      <c r="F23" s="16">
        <v>0</v>
      </c>
      <c r="G23" s="16">
        <v>63</v>
      </c>
      <c r="H23" s="16">
        <v>38</v>
      </c>
      <c r="I23" s="16">
        <f t="shared" si="0"/>
        <v>12.06</v>
      </c>
      <c r="J23" s="16"/>
      <c r="K23" s="16">
        <v>20</v>
      </c>
      <c r="L23" s="16">
        <v>30</v>
      </c>
      <c r="M23" s="16">
        <v>10</v>
      </c>
      <c r="N23" s="16">
        <f t="shared" si="1"/>
        <v>72.06</v>
      </c>
      <c r="O23" s="22" t="s">
        <v>28</v>
      </c>
    </row>
    <row r="24" s="4" customFormat="1" spans="1:15">
      <c r="A24" s="16">
        <v>20</v>
      </c>
      <c r="B24" s="17" t="s">
        <v>19</v>
      </c>
      <c r="C24" s="18" t="s">
        <v>78</v>
      </c>
      <c r="D24" s="17" t="s">
        <v>79</v>
      </c>
      <c r="E24" s="16">
        <v>0</v>
      </c>
      <c r="F24" s="16">
        <f t="shared" ref="F24:H24" si="2">169.38+25+126.52</f>
        <v>320.9</v>
      </c>
      <c r="G24" s="16">
        <f t="shared" si="2"/>
        <v>320.9</v>
      </c>
      <c r="H24" s="16">
        <f t="shared" si="2"/>
        <v>320.9</v>
      </c>
      <c r="I24" s="16">
        <f t="shared" si="0"/>
        <v>20</v>
      </c>
      <c r="J24" s="16"/>
      <c r="K24" s="16">
        <v>20</v>
      </c>
      <c r="L24" s="16">
        <v>30</v>
      </c>
      <c r="M24" s="16">
        <v>10</v>
      </c>
      <c r="N24" s="16">
        <f t="shared" si="1"/>
        <v>80</v>
      </c>
      <c r="O24" s="22" t="s">
        <v>28</v>
      </c>
    </row>
    <row r="25" s="4" customFormat="1" spans="1:15">
      <c r="A25" s="16">
        <v>21</v>
      </c>
      <c r="B25" s="17" t="s">
        <v>19</v>
      </c>
      <c r="C25" s="18" t="s">
        <v>80</v>
      </c>
      <c r="D25" s="17" t="s">
        <v>79</v>
      </c>
      <c r="E25" s="16">
        <v>436.27</v>
      </c>
      <c r="F25" s="16">
        <f>39.41+396</f>
        <v>435.41</v>
      </c>
      <c r="G25" s="16">
        <f>475.68+396</f>
        <v>871.68</v>
      </c>
      <c r="H25" s="16">
        <f>475.68+396</f>
        <v>871.68</v>
      </c>
      <c r="I25" s="16">
        <f t="shared" si="0"/>
        <v>20</v>
      </c>
      <c r="J25" s="16"/>
      <c r="K25" s="16">
        <v>20</v>
      </c>
      <c r="L25" s="16">
        <v>30</v>
      </c>
      <c r="M25" s="16">
        <v>10</v>
      </c>
      <c r="N25" s="16">
        <f t="shared" si="1"/>
        <v>80</v>
      </c>
      <c r="O25" s="22" t="s">
        <v>28</v>
      </c>
    </row>
    <row r="26" s="4" customFormat="1" spans="1:15">
      <c r="A26" s="16">
        <v>22</v>
      </c>
      <c r="B26" s="17" t="s">
        <v>19</v>
      </c>
      <c r="C26" s="18" t="s">
        <v>81</v>
      </c>
      <c r="D26" s="17" t="s">
        <v>58</v>
      </c>
      <c r="E26" s="16">
        <v>0</v>
      </c>
      <c r="F26" s="16">
        <v>5.08</v>
      </c>
      <c r="G26" s="16">
        <v>5.08</v>
      </c>
      <c r="H26" s="16">
        <v>5.04</v>
      </c>
      <c r="I26" s="16">
        <f t="shared" si="0"/>
        <v>19.84</v>
      </c>
      <c r="J26" s="16">
        <v>20</v>
      </c>
      <c r="K26" s="16">
        <v>20</v>
      </c>
      <c r="L26" s="16">
        <v>27</v>
      </c>
      <c r="M26" s="16">
        <v>10</v>
      </c>
      <c r="N26" s="16">
        <f t="shared" si="1"/>
        <v>96.84</v>
      </c>
      <c r="O26" s="22" t="s">
        <v>82</v>
      </c>
    </row>
    <row r="27" s="4" customFormat="1" ht="27" customHeight="1" spans="1:15">
      <c r="A27" s="16">
        <v>23</v>
      </c>
      <c r="B27" s="17" t="s">
        <v>19</v>
      </c>
      <c r="C27" s="18" t="s">
        <v>83</v>
      </c>
      <c r="D27" s="17" t="s">
        <v>34</v>
      </c>
      <c r="E27" s="16">
        <v>0</v>
      </c>
      <c r="F27" s="16">
        <f>83.45+160</f>
        <v>243.45</v>
      </c>
      <c r="G27" s="16">
        <f>83.45+160</f>
        <v>243.45</v>
      </c>
      <c r="H27" s="16">
        <f>80.17+160</f>
        <v>240.17</v>
      </c>
      <c r="I27" s="16">
        <v>19.73</v>
      </c>
      <c r="J27" s="16">
        <v>18</v>
      </c>
      <c r="K27" s="16">
        <v>16</v>
      </c>
      <c r="L27" s="24">
        <v>40</v>
      </c>
      <c r="M27" s="25"/>
      <c r="N27" s="16">
        <f t="shared" si="1"/>
        <v>93.73</v>
      </c>
      <c r="O27" s="23" t="s">
        <v>84</v>
      </c>
    </row>
    <row r="28" s="5" customFormat="1" ht="36.7" spans="1:15">
      <c r="A28" s="16">
        <v>24</v>
      </c>
      <c r="B28" s="17" t="s">
        <v>19</v>
      </c>
      <c r="C28" s="18" t="s">
        <v>85</v>
      </c>
      <c r="D28" s="17" t="s">
        <v>34</v>
      </c>
      <c r="E28" s="16">
        <v>0</v>
      </c>
      <c r="F28" s="16">
        <v>138.78</v>
      </c>
      <c r="G28" s="16">
        <v>138.78</v>
      </c>
      <c r="H28" s="16">
        <v>138.41</v>
      </c>
      <c r="I28" s="16">
        <v>20</v>
      </c>
      <c r="J28" s="16">
        <v>20</v>
      </c>
      <c r="K28" s="16">
        <v>20</v>
      </c>
      <c r="L28" s="16">
        <v>27</v>
      </c>
      <c r="M28" s="16">
        <v>9</v>
      </c>
      <c r="N28" s="16">
        <f t="shared" si="1"/>
        <v>96</v>
      </c>
      <c r="O28" s="22" t="s">
        <v>86</v>
      </c>
    </row>
    <row r="29" s="4" customFormat="1" ht="25.15" spans="1:15">
      <c r="A29" s="16">
        <v>25</v>
      </c>
      <c r="B29" s="17" t="s">
        <v>19</v>
      </c>
      <c r="C29" s="18" t="s">
        <v>87</v>
      </c>
      <c r="D29" s="17" t="s">
        <v>88</v>
      </c>
      <c r="E29" s="16">
        <v>0</v>
      </c>
      <c r="F29" s="16">
        <v>2.55</v>
      </c>
      <c r="G29" s="16">
        <v>2.55</v>
      </c>
      <c r="H29" s="16">
        <v>2</v>
      </c>
      <c r="I29" s="16">
        <v>15.69</v>
      </c>
      <c r="J29" s="16">
        <v>13</v>
      </c>
      <c r="K29" s="16">
        <v>15</v>
      </c>
      <c r="L29" s="16">
        <v>30</v>
      </c>
      <c r="M29" s="16">
        <v>10</v>
      </c>
      <c r="N29" s="16">
        <f t="shared" si="1"/>
        <v>83.69</v>
      </c>
      <c r="O29" s="23" t="s">
        <v>89</v>
      </c>
    </row>
    <row r="30" s="4" customFormat="1" ht="24.45" spans="1:15">
      <c r="A30" s="16">
        <v>26</v>
      </c>
      <c r="B30" s="17" t="s">
        <v>19</v>
      </c>
      <c r="C30" s="18" t="s">
        <v>90</v>
      </c>
      <c r="D30" s="17" t="s">
        <v>24</v>
      </c>
      <c r="E30" s="16">
        <v>100</v>
      </c>
      <c r="F30" s="16">
        <v>0</v>
      </c>
      <c r="G30" s="16">
        <v>100</v>
      </c>
      <c r="H30" s="16">
        <v>97.43</v>
      </c>
      <c r="I30" s="16">
        <v>19.99</v>
      </c>
      <c r="J30" s="16">
        <v>0</v>
      </c>
      <c r="K30" s="16">
        <v>20</v>
      </c>
      <c r="L30" s="16">
        <v>30</v>
      </c>
      <c r="M30" s="16">
        <v>10</v>
      </c>
      <c r="N30" s="16">
        <f t="shared" si="1"/>
        <v>79.99</v>
      </c>
      <c r="O30" s="22" t="s">
        <v>91</v>
      </c>
    </row>
    <row r="31" s="4" customFormat="1" ht="50.95" spans="1:15">
      <c r="A31" s="16">
        <v>27</v>
      </c>
      <c r="B31" s="17" t="s">
        <v>19</v>
      </c>
      <c r="C31" s="18" t="s">
        <v>92</v>
      </c>
      <c r="D31" s="17" t="s">
        <v>58</v>
      </c>
      <c r="E31" s="16">
        <v>181.6</v>
      </c>
      <c r="F31" s="16">
        <v>0</v>
      </c>
      <c r="G31" s="16">
        <v>181.6</v>
      </c>
      <c r="H31" s="16">
        <v>129.26</v>
      </c>
      <c r="I31" s="16">
        <v>14.24</v>
      </c>
      <c r="J31" s="16">
        <v>0</v>
      </c>
      <c r="K31" s="16">
        <v>20</v>
      </c>
      <c r="L31" s="16">
        <v>30</v>
      </c>
      <c r="M31" s="16">
        <v>10</v>
      </c>
      <c r="N31" s="16">
        <f t="shared" si="1"/>
        <v>74.24</v>
      </c>
      <c r="O31" s="23" t="s">
        <v>93</v>
      </c>
    </row>
    <row r="32" s="4" customFormat="1" ht="23" customHeight="1" spans="1:15">
      <c r="A32" s="16">
        <v>28</v>
      </c>
      <c r="B32" s="17" t="s">
        <v>19</v>
      </c>
      <c r="C32" s="19" t="s">
        <v>94</v>
      </c>
      <c r="D32" s="17" t="s">
        <v>63</v>
      </c>
      <c r="E32" s="16">
        <v>0</v>
      </c>
      <c r="F32" s="16">
        <v>0.05</v>
      </c>
      <c r="G32" s="16">
        <v>0.05</v>
      </c>
      <c r="H32" s="16">
        <v>0.05</v>
      </c>
      <c r="I32" s="16">
        <v>20</v>
      </c>
      <c r="J32" s="16">
        <v>20</v>
      </c>
      <c r="K32" s="16">
        <v>20</v>
      </c>
      <c r="L32" s="16">
        <v>30</v>
      </c>
      <c r="M32" s="16">
        <v>10</v>
      </c>
      <c r="N32" s="16">
        <f t="shared" si="1"/>
        <v>100</v>
      </c>
      <c r="O32" s="19"/>
    </row>
    <row r="33" s="5" customFormat="1" ht="23" customHeight="1" spans="1:15">
      <c r="A33" s="16">
        <v>29</v>
      </c>
      <c r="B33" s="17" t="s">
        <v>19</v>
      </c>
      <c r="C33" s="19" t="s">
        <v>95</v>
      </c>
      <c r="D33" s="17" t="s">
        <v>63</v>
      </c>
      <c r="E33" s="16">
        <v>0</v>
      </c>
      <c r="F33" s="16">
        <v>0.54</v>
      </c>
      <c r="G33" s="16">
        <v>0.54</v>
      </c>
      <c r="H33" s="16">
        <v>0.54</v>
      </c>
      <c r="I33" s="16">
        <v>20</v>
      </c>
      <c r="J33" s="16">
        <v>20</v>
      </c>
      <c r="K33" s="16">
        <v>20</v>
      </c>
      <c r="L33" s="16">
        <v>27</v>
      </c>
      <c r="M33" s="16">
        <v>9</v>
      </c>
      <c r="N33" s="16">
        <f t="shared" si="1"/>
        <v>96</v>
      </c>
      <c r="O33" s="22" t="s">
        <v>54</v>
      </c>
    </row>
    <row r="34" s="5" customFormat="1" ht="23" customHeight="1" spans="1:15">
      <c r="A34" s="16">
        <v>30</v>
      </c>
      <c r="B34" s="17" t="s">
        <v>19</v>
      </c>
      <c r="C34" s="18" t="s">
        <v>96</v>
      </c>
      <c r="D34" s="17" t="s">
        <v>30</v>
      </c>
      <c r="E34" s="16">
        <v>0</v>
      </c>
      <c r="F34" s="16">
        <v>16</v>
      </c>
      <c r="G34" s="16">
        <v>16</v>
      </c>
      <c r="H34" s="16">
        <v>16</v>
      </c>
      <c r="I34" s="16">
        <v>20</v>
      </c>
      <c r="J34" s="16">
        <v>20</v>
      </c>
      <c r="K34" s="16">
        <v>20</v>
      </c>
      <c r="L34" s="16">
        <v>27</v>
      </c>
      <c r="M34" s="16">
        <v>9</v>
      </c>
      <c r="N34" s="16">
        <f t="shared" si="1"/>
        <v>96</v>
      </c>
      <c r="O34" s="22" t="s">
        <v>54</v>
      </c>
    </row>
    <row r="35" s="4" customFormat="1" ht="50.95" spans="1:15">
      <c r="A35" s="16">
        <v>31</v>
      </c>
      <c r="B35" s="17" t="s">
        <v>19</v>
      </c>
      <c r="C35" s="18" t="s">
        <v>97</v>
      </c>
      <c r="D35" s="17" t="s">
        <v>34</v>
      </c>
      <c r="E35" s="16">
        <v>0</v>
      </c>
      <c r="F35" s="16">
        <v>152.55</v>
      </c>
      <c r="G35" s="16">
        <v>152.55</v>
      </c>
      <c r="H35" s="16">
        <v>148.5</v>
      </c>
      <c r="I35" s="16">
        <v>19.47</v>
      </c>
      <c r="J35" s="16">
        <v>19.7</v>
      </c>
      <c r="K35" s="16">
        <v>19.94</v>
      </c>
      <c r="L35" s="24">
        <v>40</v>
      </c>
      <c r="M35" s="25"/>
      <c r="N35" s="16">
        <f t="shared" si="1"/>
        <v>99.11</v>
      </c>
      <c r="O35" s="23" t="s">
        <v>98</v>
      </c>
    </row>
    <row r="36" s="4" customFormat="1" ht="24.45" spans="1:15">
      <c r="A36" s="16">
        <v>32</v>
      </c>
      <c r="B36" s="17" t="s">
        <v>19</v>
      </c>
      <c r="C36" s="18" t="s">
        <v>99</v>
      </c>
      <c r="D36" s="17" t="s">
        <v>100</v>
      </c>
      <c r="E36" s="16">
        <v>443</v>
      </c>
      <c r="F36" s="16">
        <v>0</v>
      </c>
      <c r="G36" s="16">
        <v>443</v>
      </c>
      <c r="H36" s="16">
        <v>443</v>
      </c>
      <c r="I36" s="16">
        <v>20</v>
      </c>
      <c r="J36" s="16">
        <v>0</v>
      </c>
      <c r="K36" s="16">
        <v>19.72</v>
      </c>
      <c r="L36" s="16">
        <v>30</v>
      </c>
      <c r="M36" s="16">
        <v>10</v>
      </c>
      <c r="N36" s="16">
        <f t="shared" si="1"/>
        <v>79.72</v>
      </c>
      <c r="O36" s="22" t="s">
        <v>101</v>
      </c>
    </row>
    <row r="37" s="5" customFormat="1" ht="24.45" spans="1:15">
      <c r="A37" s="16">
        <v>33</v>
      </c>
      <c r="B37" s="17" t="s">
        <v>19</v>
      </c>
      <c r="C37" s="18" t="s">
        <v>102</v>
      </c>
      <c r="D37" s="17" t="s">
        <v>30</v>
      </c>
      <c r="E37" s="16">
        <v>0</v>
      </c>
      <c r="F37" s="16">
        <v>48</v>
      </c>
      <c r="G37" s="16">
        <v>48</v>
      </c>
      <c r="H37" s="16">
        <v>48</v>
      </c>
      <c r="I37" s="16">
        <v>20</v>
      </c>
      <c r="J37" s="16">
        <v>20</v>
      </c>
      <c r="K37" s="16">
        <v>20</v>
      </c>
      <c r="L37" s="16">
        <v>27</v>
      </c>
      <c r="M37" s="16">
        <v>9</v>
      </c>
      <c r="N37" s="16">
        <f t="shared" si="1"/>
        <v>96</v>
      </c>
      <c r="O37" s="22" t="s">
        <v>54</v>
      </c>
    </row>
    <row r="38" s="4" customFormat="1" ht="25.15" spans="1:15">
      <c r="A38" s="16">
        <v>34</v>
      </c>
      <c r="B38" s="17" t="s">
        <v>19</v>
      </c>
      <c r="C38" s="18" t="s">
        <v>103</v>
      </c>
      <c r="D38" s="17" t="s">
        <v>34</v>
      </c>
      <c r="E38" s="16">
        <v>0</v>
      </c>
      <c r="F38" s="16">
        <v>200.69</v>
      </c>
      <c r="G38" s="16">
        <v>200.69</v>
      </c>
      <c r="H38" s="16">
        <v>200.69</v>
      </c>
      <c r="I38" s="16">
        <v>20</v>
      </c>
      <c r="J38" s="16">
        <v>20</v>
      </c>
      <c r="K38" s="16">
        <v>14</v>
      </c>
      <c r="L38" s="16">
        <v>30</v>
      </c>
      <c r="M38" s="16">
        <v>10</v>
      </c>
      <c r="N38" s="16">
        <f t="shared" si="1"/>
        <v>94</v>
      </c>
      <c r="O38" s="23" t="s">
        <v>104</v>
      </c>
    </row>
    <row r="39" s="4" customFormat="1" ht="23" customHeight="1" spans="1:15">
      <c r="A39" s="16">
        <v>35</v>
      </c>
      <c r="B39" s="17" t="s">
        <v>19</v>
      </c>
      <c r="C39" s="18" t="s">
        <v>105</v>
      </c>
      <c r="D39" s="17" t="s">
        <v>58</v>
      </c>
      <c r="E39" s="16">
        <v>0</v>
      </c>
      <c r="F39" s="16">
        <v>2</v>
      </c>
      <c r="G39" s="16">
        <v>2</v>
      </c>
      <c r="H39" s="16">
        <v>2</v>
      </c>
      <c r="I39" s="16">
        <v>20</v>
      </c>
      <c r="J39" s="16">
        <v>20</v>
      </c>
      <c r="K39" s="16">
        <v>20</v>
      </c>
      <c r="L39" s="16">
        <v>30</v>
      </c>
      <c r="M39" s="16">
        <v>10</v>
      </c>
      <c r="N39" s="16">
        <f t="shared" si="1"/>
        <v>100</v>
      </c>
      <c r="O39" s="19"/>
    </row>
    <row r="40" s="4" customFormat="1" ht="23" customHeight="1" spans="1:15">
      <c r="A40" s="16">
        <v>36</v>
      </c>
      <c r="B40" s="17" t="s">
        <v>19</v>
      </c>
      <c r="C40" s="18" t="s">
        <v>106</v>
      </c>
      <c r="D40" s="17" t="s">
        <v>60</v>
      </c>
      <c r="E40" s="16">
        <v>0</v>
      </c>
      <c r="F40" s="16">
        <v>5.29</v>
      </c>
      <c r="G40" s="16">
        <v>5.29</v>
      </c>
      <c r="H40" s="16">
        <v>5.29</v>
      </c>
      <c r="I40" s="16">
        <v>20</v>
      </c>
      <c r="J40" s="16">
        <v>20</v>
      </c>
      <c r="K40" s="16">
        <v>20</v>
      </c>
      <c r="L40" s="16">
        <v>30</v>
      </c>
      <c r="M40" s="16">
        <v>10</v>
      </c>
      <c r="N40" s="16">
        <f t="shared" si="1"/>
        <v>100</v>
      </c>
      <c r="O40" s="19"/>
    </row>
    <row r="41" s="4" customFormat="1" ht="23" customHeight="1" spans="1:15">
      <c r="A41" s="16">
        <v>37</v>
      </c>
      <c r="B41" s="17" t="s">
        <v>19</v>
      </c>
      <c r="C41" s="18" t="s">
        <v>107</v>
      </c>
      <c r="D41" s="17" t="s">
        <v>34</v>
      </c>
      <c r="E41" s="16">
        <v>0</v>
      </c>
      <c r="F41" s="16">
        <v>30.25</v>
      </c>
      <c r="G41" s="16">
        <v>30.25</v>
      </c>
      <c r="H41" s="16">
        <v>30.25</v>
      </c>
      <c r="I41" s="16">
        <v>20</v>
      </c>
      <c r="J41" s="16">
        <v>20</v>
      </c>
      <c r="K41" s="16">
        <v>20</v>
      </c>
      <c r="L41" s="24">
        <v>40</v>
      </c>
      <c r="M41" s="25"/>
      <c r="N41" s="16">
        <f t="shared" si="1"/>
        <v>100</v>
      </c>
      <c r="O41" s="19"/>
    </row>
    <row r="42" s="4" customFormat="1" ht="25.15" spans="1:15">
      <c r="A42" s="16">
        <v>38</v>
      </c>
      <c r="B42" s="17" t="s">
        <v>19</v>
      </c>
      <c r="C42" s="19" t="s">
        <v>108</v>
      </c>
      <c r="D42" s="17" t="s">
        <v>34</v>
      </c>
      <c r="E42" s="16">
        <v>0</v>
      </c>
      <c r="F42" s="16">
        <v>42</v>
      </c>
      <c r="G42" s="16">
        <v>42</v>
      </c>
      <c r="H42" s="16">
        <v>42</v>
      </c>
      <c r="I42" s="16">
        <v>20</v>
      </c>
      <c r="J42" s="16">
        <v>20</v>
      </c>
      <c r="K42" s="16">
        <v>20</v>
      </c>
      <c r="L42" s="16">
        <v>27</v>
      </c>
      <c r="M42" s="16">
        <v>9</v>
      </c>
      <c r="N42" s="16">
        <f t="shared" si="1"/>
        <v>96</v>
      </c>
      <c r="O42" s="18" t="s">
        <v>54</v>
      </c>
    </row>
    <row r="43" s="5" customFormat="1" ht="23" customHeight="1" spans="1:15">
      <c r="A43" s="16">
        <v>39</v>
      </c>
      <c r="B43" s="17" t="s">
        <v>19</v>
      </c>
      <c r="C43" s="18" t="s">
        <v>109</v>
      </c>
      <c r="D43" s="17" t="s">
        <v>30</v>
      </c>
      <c r="E43" s="16">
        <v>0</v>
      </c>
      <c r="F43" s="16">
        <v>80</v>
      </c>
      <c r="G43" s="16">
        <v>80</v>
      </c>
      <c r="H43" s="16">
        <v>80</v>
      </c>
      <c r="I43" s="16">
        <v>20</v>
      </c>
      <c r="J43" s="16">
        <v>20</v>
      </c>
      <c r="K43" s="16">
        <v>19.89</v>
      </c>
      <c r="L43" s="16">
        <v>27</v>
      </c>
      <c r="M43" s="16">
        <v>9</v>
      </c>
      <c r="N43" s="16">
        <f t="shared" si="1"/>
        <v>95.89</v>
      </c>
      <c r="O43" s="18" t="s">
        <v>54</v>
      </c>
    </row>
    <row r="44" s="4" customFormat="1" ht="24.45" spans="1:15">
      <c r="A44" s="16">
        <v>40</v>
      </c>
      <c r="B44" s="17" t="s">
        <v>19</v>
      </c>
      <c r="C44" s="18" t="s">
        <v>110</v>
      </c>
      <c r="D44" s="17" t="s">
        <v>24</v>
      </c>
      <c r="E44" s="16">
        <v>0</v>
      </c>
      <c r="F44" s="16">
        <v>381.13</v>
      </c>
      <c r="G44" s="16">
        <v>381.13</v>
      </c>
      <c r="H44" s="16">
        <v>346.29</v>
      </c>
      <c r="I44" s="16">
        <v>18.17</v>
      </c>
      <c r="J44" s="16">
        <v>20</v>
      </c>
      <c r="K44" s="16">
        <v>20</v>
      </c>
      <c r="L44" s="16">
        <v>24</v>
      </c>
      <c r="M44" s="16">
        <v>10</v>
      </c>
      <c r="N44" s="16">
        <f t="shared" si="1"/>
        <v>92.17</v>
      </c>
      <c r="O44" s="19"/>
    </row>
    <row r="45" s="5" customFormat="1" ht="23" customHeight="1" spans="1:15">
      <c r="A45" s="16">
        <v>41</v>
      </c>
      <c r="B45" s="17" t="s">
        <v>19</v>
      </c>
      <c r="C45" s="18" t="s">
        <v>111</v>
      </c>
      <c r="D45" s="17" t="s">
        <v>63</v>
      </c>
      <c r="E45" s="16">
        <v>0</v>
      </c>
      <c r="F45" s="16">
        <v>20</v>
      </c>
      <c r="G45" s="16">
        <v>20</v>
      </c>
      <c r="H45" s="16">
        <v>19.8</v>
      </c>
      <c r="I45" s="16">
        <v>19.8</v>
      </c>
      <c r="J45" s="16">
        <v>20</v>
      </c>
      <c r="K45" s="16">
        <v>20</v>
      </c>
      <c r="L45" s="16">
        <v>27</v>
      </c>
      <c r="M45" s="16">
        <v>9</v>
      </c>
      <c r="N45" s="16">
        <f t="shared" si="1"/>
        <v>95.8</v>
      </c>
      <c r="O45" s="22" t="s">
        <v>54</v>
      </c>
    </row>
    <row r="46" s="4" customFormat="1" ht="23" customHeight="1" spans="1:15">
      <c r="A46" s="16">
        <v>42</v>
      </c>
      <c r="B46" s="17" t="s">
        <v>19</v>
      </c>
      <c r="C46" s="18" t="s">
        <v>112</v>
      </c>
      <c r="D46" s="17" t="s">
        <v>34</v>
      </c>
      <c r="E46" s="16">
        <v>0</v>
      </c>
      <c r="F46" s="16">
        <v>2</v>
      </c>
      <c r="G46" s="16">
        <v>2</v>
      </c>
      <c r="H46" s="16">
        <v>2</v>
      </c>
      <c r="I46" s="16">
        <v>20</v>
      </c>
      <c r="J46" s="16">
        <v>20</v>
      </c>
      <c r="K46" s="16">
        <v>20</v>
      </c>
      <c r="L46" s="16">
        <v>27</v>
      </c>
      <c r="M46" s="16">
        <v>9</v>
      </c>
      <c r="N46" s="16">
        <f t="shared" si="1"/>
        <v>96</v>
      </c>
      <c r="O46" s="22" t="s">
        <v>54</v>
      </c>
    </row>
    <row r="47" s="4" customFormat="1" ht="23" customHeight="1" spans="1:15">
      <c r="A47" s="16">
        <v>43</v>
      </c>
      <c r="B47" s="17" t="s">
        <v>19</v>
      </c>
      <c r="C47" s="18" t="s">
        <v>113</v>
      </c>
      <c r="D47" s="17" t="s">
        <v>24</v>
      </c>
      <c r="E47" s="16"/>
      <c r="F47" s="16">
        <v>277.15</v>
      </c>
      <c r="G47" s="16">
        <v>277.15</v>
      </c>
      <c r="H47" s="16">
        <v>277.15</v>
      </c>
      <c r="I47" s="16">
        <v>20</v>
      </c>
      <c r="J47" s="16">
        <v>16.36</v>
      </c>
      <c r="K47" s="16">
        <v>14.39</v>
      </c>
      <c r="L47" s="16">
        <v>21.59</v>
      </c>
      <c r="M47" s="16">
        <v>10</v>
      </c>
      <c r="N47" s="16">
        <f t="shared" si="1"/>
        <v>82.34</v>
      </c>
      <c r="O47" s="22" t="s">
        <v>114</v>
      </c>
    </row>
    <row r="48" spans="1:15">
      <c r="A48" s="20"/>
      <c r="B48" s="20"/>
      <c r="C48" s="21"/>
      <c r="D48" s="20"/>
      <c r="E48" s="4">
        <f>SUM(E5:E47)</f>
        <v>2600.71</v>
      </c>
      <c r="F48" s="4">
        <f>SUM(F5:F47)</f>
        <v>4132.72</v>
      </c>
      <c r="G48" s="4">
        <f>SUM(G5:G47)</f>
        <v>6733.43</v>
      </c>
      <c r="H48" s="4">
        <f>SUM(H5:H47)</f>
        <v>6280.54</v>
      </c>
      <c r="I48" s="20"/>
      <c r="J48" s="20"/>
      <c r="K48" s="20"/>
      <c r="L48" s="20"/>
      <c r="M48" s="20"/>
      <c r="N48" s="20"/>
      <c r="O48" s="21"/>
    </row>
  </sheetData>
  <autoFilter xmlns:etc="http://www.wps.cn/officeDocument/2017/etCustomData" ref="A1:O48" etc:filterBottomFollowUsedRange="0">
    <extLst/>
  </autoFilter>
  <mergeCells count="13">
    <mergeCell ref="A1:O1"/>
    <mergeCell ref="A2:O2"/>
    <mergeCell ref="E3:G3"/>
    <mergeCell ref="I3:N3"/>
    <mergeCell ref="L27:M27"/>
    <mergeCell ref="L35:M35"/>
    <mergeCell ref="L41:M41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</vt:lpstr>
      <vt:lpstr>1000万以上项目</vt:lpstr>
      <vt:lpstr>1000万以下项目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VivianQ</cp:lastModifiedBy>
  <dcterms:created xsi:type="dcterms:W3CDTF">2023-03-02T00:58:00Z</dcterms:created>
  <dcterms:modified xsi:type="dcterms:W3CDTF">2025-04-25T06:55:22Z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A71352C08F694CDC9B7823421CBDDBDB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