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63" activeTab="1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<sst xmlns="http://schemas.openxmlformats.org/spreadsheetml/2006/main" count="333" uniqueCount="127">
  <si>
    <t>2023年度东西湖区整体自评统计表</t>
  </si>
  <si>
    <t>填表人：王玮雯</t>
  </si>
  <si>
    <t>联系电话：83235428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</si>
  <si>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</si>
  <si>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</si>
  <si>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</si>
  <si>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</si>
  <si>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</si>
  <si>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</si>
  <si>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</si>
  <si>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</si>
  <si>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</si>
  <si>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</si>
  <si>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</si>
  <si>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</si>
  <si>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</si>
  <si>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</si>
  <si>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</si>
  <si>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</si>
  <si>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</si>
  <si>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</si>
  <si>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</si>
  <si>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</si>
  <si>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069001</t>
  </si>
  <si>
    <t>柏泉街道办事处</t>
  </si>
  <si>
    <t>部门整体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</si>
  <si>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</si>
  <si>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</si>
  <si>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</si>
  <si>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</si>
  <si>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</si>
  <si>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</si>
  <si>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t>党政党建经费</t>
  </si>
  <si>
    <t>党政办</t>
  </si>
  <si>
    <t>安全生产经费</t>
  </si>
  <si>
    <t>平安建设办</t>
  </si>
  <si>
    <t>综治维稳经费</t>
  </si>
  <si>
    <t>经济服务工作经费</t>
  </si>
  <si>
    <t>公共管理办</t>
  </si>
  <si>
    <t>红色物业补贴</t>
  </si>
  <si>
    <t>柏泉物业公司</t>
  </si>
  <si>
    <t>公共服务支出</t>
  </si>
  <si>
    <t>公共服务办</t>
  </si>
  <si>
    <t>国资科审计和评估费</t>
  </si>
  <si>
    <t>党群服务中心</t>
  </si>
  <si>
    <t>退役军人服务经费</t>
  </si>
  <si>
    <t>财务工作经费</t>
  </si>
  <si>
    <t>综合执法经费</t>
  </si>
  <si>
    <t>执法中心</t>
  </si>
  <si>
    <t>团委活动经费</t>
  </si>
  <si>
    <t>人社办工作经费</t>
  </si>
  <si>
    <t>拆迁还建费用</t>
  </si>
  <si>
    <t>柏泉经济公司</t>
  </si>
  <si>
    <t>1.因征地协商时间较长，故执行率、数量指标、时效指标未达到目标值；2.效益指标非量化指标，按完成情况的80%计分。</t>
  </si>
  <si>
    <t>小型修缮</t>
  </si>
  <si>
    <t>规划建设费用</t>
  </si>
  <si>
    <t>区域发展办</t>
  </si>
  <si>
    <t>纪检监察经费</t>
  </si>
  <si>
    <t>纪工委</t>
  </si>
  <si>
    <t>以奖代补资金</t>
  </si>
  <si>
    <t>2022年预算绩效管理激励性资金</t>
  </si>
  <si>
    <t>18和19合并在一个项目里</t>
  </si>
  <si>
    <t>预算绩效激励性资金</t>
  </si>
  <si>
    <t>平安建设专项经费</t>
  </si>
  <si>
    <t>效益指标非量化指标，无佐证资料，按完成情况的90%计分。</t>
  </si>
  <si>
    <t>社区基层党组织活动经费</t>
  </si>
  <si>
    <t>1.数量指标“购买党徽等1000（个）”无佐证资料；2.社会效益指标非量化指标，按完成情况的90%计分。</t>
  </si>
  <si>
    <t>“四上”企业统计人员工作补贴</t>
  </si>
  <si>
    <t>团工委经费支出</t>
  </si>
  <si>
    <t>效益指标，只宣传2次，按占比计分。</t>
  </si>
  <si>
    <t>2023社区基层党组织活动经费</t>
  </si>
  <si>
    <t>2022年社区基层党组织活动等经费</t>
  </si>
  <si>
    <t>2023春节少数民族困难群众慰问</t>
  </si>
  <si>
    <t>省级平安建设奖励性转移资金</t>
  </si>
  <si>
    <t>文旅公司项目经费</t>
  </si>
  <si>
    <t>柏泉旅游公司</t>
  </si>
  <si>
    <t>社区工作经费</t>
  </si>
  <si>
    <t>惠民项目资金</t>
  </si>
  <si>
    <t>退役军人服务保障专项经费</t>
  </si>
  <si>
    <t>大中型水库移民扶持项目资金</t>
  </si>
  <si>
    <t>当年预算227.65万元，上年结转资金96.6万元，支付西二大队村湾环境整治项目工程款56.91万元。</t>
  </si>
  <si>
    <t>中央水库库区基金-移民补助</t>
  </si>
  <si>
    <t>区民政局专项资金</t>
  </si>
  <si>
    <t>疫情防控工作经费</t>
  </si>
  <si>
    <t>公共服务办专项资金（高中货币补贴项目）</t>
  </si>
  <si>
    <t>独生子女保健费</t>
  </si>
  <si>
    <t>2023年端午节慰问费</t>
  </si>
  <si>
    <t>脱贫人口医疗保障参保资助</t>
  </si>
  <si>
    <t>示范路、美丽街区建设经费</t>
  </si>
  <si>
    <t>柏泉环卫公司</t>
  </si>
  <si>
    <t>悬挂LED灯笼经费</t>
  </si>
  <si>
    <t>自建公厕环卫经费</t>
  </si>
  <si>
    <t>拆除违法建设经费</t>
  </si>
  <si>
    <t>垃圾转运站建设项目</t>
  </si>
  <si>
    <t>预算资金拨付具有滞后性，街道前期已垫付该项目资金</t>
  </si>
  <si>
    <t>杜公湖综合治理和水质提升退地补偿款</t>
  </si>
  <si>
    <t>经济公司</t>
  </si>
  <si>
    <t>公路养护经费</t>
  </si>
  <si>
    <t>公厕管理费</t>
  </si>
  <si>
    <t>垃圾分类经费</t>
  </si>
  <si>
    <t>“多规合一”实用性村庄规划</t>
  </si>
  <si>
    <t>实际种粮农民一次性补贴资金</t>
  </si>
  <si>
    <t>2023耕地地力保护补贴资金</t>
  </si>
  <si>
    <t>市级新型经营主体培育资金</t>
  </si>
  <si>
    <t>2022年度市级秸秆综合利用项目</t>
  </si>
  <si>
    <t>水稻种植补贴资金</t>
  </si>
  <si>
    <t>2022年小型农田水利设施建后管护区级资金</t>
  </si>
  <si>
    <t>林业工作经费</t>
  </si>
  <si>
    <t>园艺公司</t>
  </si>
  <si>
    <t>2022年柏泉市级公益林管护</t>
  </si>
  <si>
    <t>2022年度养老服务设施运营补贴经费</t>
  </si>
  <si>
    <t>港渠保护资金</t>
  </si>
  <si>
    <t>招商引资专项资金</t>
  </si>
  <si>
    <t>农垦社保费用</t>
  </si>
  <si>
    <t>社区事业补贴</t>
  </si>
  <si>
    <t>社区</t>
  </si>
  <si>
    <t>过渡费</t>
  </si>
  <si>
    <t>1.区建设局组织重新审计后减少了过渡费支出；2.效益指标，非量化指标，按完成情况的90%计分。</t>
  </si>
  <si>
    <t>退地生活费</t>
  </si>
  <si>
    <t>对二级单位的补贴</t>
  </si>
  <si>
    <t>柏泉农场公司</t>
  </si>
  <si>
    <t>城管所专项经费</t>
  </si>
  <si>
    <t>环卫公司</t>
  </si>
  <si>
    <t>1.部分指标实际完成值佐证资料依据不够充分；2.部分资金未按批复用途使用，存在其他项目串用本项目资金现象</t>
  </si>
  <si>
    <t>申请拨付湖泊退养资金补偿资金</t>
  </si>
  <si>
    <t>柏泉还建房五期续建、六期项目供水供电工程款</t>
  </si>
  <si>
    <t>1.实际工期超过批复建设周期24个月；2.指标设置未充分体现效益指标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</si>
</sst>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1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1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36" borderId="0" applyProtection="0">
      <alignment vertical="center"/>
    </xf>
    <xf numFmtId="0" fontId="31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 applyProtection="0"/>
    <xf numFmtId="0" fontId="7" fillId="0" borderId="0"/>
    <xf numFmtId="0" fontId="7" fillId="0" borderId="0">
      <protection locked="0"/>
    </xf>
    <xf numFmtId="0" fontId="7" fillId="0" borderId="0">
      <protection locked="0"/>
    </xf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7" fillId="0" borderId="0"/>
    <xf numFmtId="0" fontId="31" fillId="0" borderId="0" applyProtection="0">
      <alignment vertical="center"/>
    </xf>
    <xf numFmtId="0" fontId="33" fillId="0" borderId="0">
      <alignment vertical="center"/>
    </xf>
    <xf numFmtId="0" fontId="35" fillId="0" borderId="0"/>
    <xf numFmtId="0" fontId="36" fillId="0" borderId="0" applyProtection="0">
      <alignment vertical="center"/>
    </xf>
    <xf numFmtId="0" fontId="37" fillId="0" borderId="0">
      <alignment vertical="center"/>
    </xf>
    <xf numFmtId="0" fontId="7" fillId="0" borderId="0"/>
    <xf numFmtId="0" fontId="38" fillId="0" borderId="0" applyProtection="0"/>
    <xf numFmtId="0" fontId="7" fillId="0" borderId="0" applyProtection="0"/>
    <xf numFmtId="0" fontId="0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3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NumberFormat="1" applyBorder="1">
      <alignment vertical="center"/>
    </xf>
    <xf numFmtId="0" fontId="0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0" fillId="0" borderId="3" xfId="0" applyBorder="1" applyAlignment="1">
      <alignment horizontal="right" vertical="center"/>
    </xf>
    <xf numFmtId="10" fontId="0" fillId="0" borderId="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0" fillId="0" borderId="3" xfId="0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6" fillId="0" borderId="0" xfId="8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9" fontId="7" fillId="0" borderId="0" xfId="8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8" fillId="0" borderId="3" xfId="8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9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3" xfId="0" applyBorder="1" quotePrefix="1">
      <alignment vertical="center"/>
    </xf>
    <xf numFmtId="0" fontId="0" fillId="0" borderId="3" xfId="0" applyNumberFormat="1" applyBorder="1" quotePrefix="1">
      <alignment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P19" sqref="P19"/>
    </sheetView>
  </sheetViews>
  <sheetFormatPr defaultColWidth="9" defaultRowHeight="12.9" outlineLevelRow="4"/>
  <cols>
    <col min="1" max="1" width="4.11009174311927" customWidth="1"/>
    <col min="2" max="2" width="6.84403669724771" customWidth="1"/>
    <col min="3" max="3" width="14.5779816513761" customWidth="1"/>
    <col min="5" max="5" width="15.0733944954128" customWidth="1"/>
    <col min="6" max="9" width="9.4954128440367"/>
    <col min="10" max="10" width="6.72477064220184" customWidth="1"/>
    <col min="12" max="12" width="8.84403669724771" customWidth="1"/>
    <col min="17" max="17" width="15.3761467889908" customWidth="1"/>
  </cols>
  <sheetData>
    <row r="1" ht="28.5" spans="1:17">
      <c r="A1" s="38" t="s">
        <v>0</v>
      </c>
      <c r="B1" s="38"/>
      <c r="C1" s="38"/>
      <c r="D1" s="6"/>
      <c r="E1" s="6"/>
      <c r="F1" s="6"/>
      <c r="G1" s="6"/>
      <c r="H1" s="6"/>
      <c r="I1" s="6"/>
      <c r="J1" s="42"/>
      <c r="K1" s="43"/>
      <c r="L1" s="43"/>
      <c r="M1" s="43"/>
      <c r="N1" s="43"/>
      <c r="O1" s="43"/>
      <c r="P1" s="43"/>
      <c r="Q1" s="6"/>
    </row>
    <row r="2" ht="16.3" spans="1:17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39"/>
      <c r="J2" s="44"/>
      <c r="K2" s="45"/>
      <c r="L2" s="45"/>
      <c r="M2" s="45"/>
      <c r="N2" s="45"/>
      <c r="O2" s="45"/>
      <c r="P2" s="45"/>
      <c r="Q2" s="39" t="s">
        <v>3</v>
      </c>
    </row>
    <row r="3" spans="1:17">
      <c r="A3" s="41" t="s">
        <v>4</v>
      </c>
      <c r="B3" s="41" t="s">
        <v>5</v>
      </c>
      <c r="C3" s="41" t="s">
        <v>6</v>
      </c>
      <c r="D3" s="41" t="s">
        <v>7</v>
      </c>
      <c r="E3" s="41" t="s">
        <v>8</v>
      </c>
      <c r="F3" s="11" t="s">
        <v>9</v>
      </c>
      <c r="G3" s="11"/>
      <c r="H3" s="11"/>
      <c r="I3" s="41" t="s">
        <v>10</v>
      </c>
      <c r="J3" s="46" t="s">
        <v>11</v>
      </c>
      <c r="K3" s="47" t="s">
        <v>12</v>
      </c>
      <c r="L3" s="47"/>
      <c r="M3" s="47"/>
      <c r="N3" s="47"/>
      <c r="O3" s="47"/>
      <c r="P3" s="48"/>
      <c r="Q3" s="51" t="s">
        <v>13</v>
      </c>
    </row>
    <row r="4" ht="38.7" spans="1:17">
      <c r="A4" s="14"/>
      <c r="B4" s="14"/>
      <c r="C4" s="14"/>
      <c r="D4" s="14"/>
      <c r="E4" s="14"/>
      <c r="F4" s="14" t="s">
        <v>14</v>
      </c>
      <c r="G4" s="14" t="s">
        <v>15</v>
      </c>
      <c r="H4" s="14" t="s">
        <v>16</v>
      </c>
      <c r="I4" s="14"/>
      <c r="J4" s="46"/>
      <c r="K4" s="48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1" t="s">
        <v>22</v>
      </c>
      <c r="Q4" s="52"/>
    </row>
    <row r="5" ht="16" customHeight="1" spans="1:17">
      <c r="A5" s="15">
        <v>1</v>
      </c>
      <c r="B5" s="53" t="s">
        <v>23</v>
      </c>
      <c r="C5" s="15" t="s">
        <v>24</v>
      </c>
      <c r="D5" s="15" t="s">
        <v>25</v>
      </c>
      <c r="E5" s="15" t="s">
        <v>24</v>
      </c>
      <c r="F5" s="15">
        <v>20014.41</v>
      </c>
      <c r="G5" s="15">
        <f>H5-F5</f>
        <v>28604.21</v>
      </c>
      <c r="H5" s="15">
        <v>48618.62</v>
      </c>
      <c r="I5" s="15">
        <f>H5</f>
        <v>48618.62</v>
      </c>
      <c r="J5" s="49">
        <v>1</v>
      </c>
      <c r="K5" s="15">
        <v>20</v>
      </c>
      <c r="L5" s="50">
        <v>36.2</v>
      </c>
      <c r="M5" s="50"/>
      <c r="N5" s="15">
        <v>30</v>
      </c>
      <c r="O5" s="15">
        <v>10</v>
      </c>
      <c r="P5" s="15">
        <f>SUM(K5:O5)</f>
        <v>96.2</v>
      </c>
      <c r="Q5" s="15"/>
    </row>
  </sheetData>
  <mergeCells count="14">
    <mergeCell ref="A1:Q1"/>
    <mergeCell ref="A2:C2"/>
    <mergeCell ref="F2:H2"/>
    <mergeCell ref="F3:H3"/>
    <mergeCell ref="K3:P3"/>
    <mergeCell ref="L5:M5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2"/>
  <sheetViews>
    <sheetView tabSelected="1" workbookViewId="0">
      <pane xSplit="5" ySplit="4" topLeftCell="F58" activePane="bottomRight" state="frozen"/>
      <selection/>
      <selection pane="topRight"/>
      <selection pane="bottomLeft"/>
      <selection pane="bottomRight" activeCell="E79" sqref="E79"/>
    </sheetView>
  </sheetViews>
  <sheetFormatPr defaultColWidth="9" defaultRowHeight="12.9"/>
  <cols>
    <col min="1" max="1" width="3.73394495412844" customWidth="1"/>
    <col min="2" max="2" width="6.73394495412844" customWidth="1"/>
    <col min="3" max="3" width="5.22935779816514" customWidth="1"/>
    <col min="4" max="4" width="15.0733944954128" customWidth="1"/>
    <col min="5" max="5" width="42.1284403669725" customWidth="1"/>
    <col min="6" max="6" width="12.3394495412844" customWidth="1"/>
    <col min="7" max="7" width="8.09174311926606" style="3" customWidth="1"/>
    <col min="8" max="8" width="10.4587155963303" customWidth="1"/>
    <col min="9" max="9" width="8.10091743119266" customWidth="1"/>
    <col min="10" max="10" width="8.22018348623853" customWidth="1"/>
    <col min="11" max="11" width="9" customWidth="1"/>
    <col min="12" max="12" width="8.97247706422018" customWidth="1"/>
    <col min="13" max="14" width="8.59633027522936" customWidth="1"/>
    <col min="15" max="15" width="9.09174311926606" customWidth="1"/>
    <col min="16" max="16" width="10.8715596330275" customWidth="1"/>
    <col min="17" max="17" width="6.84403669724771" customWidth="1"/>
    <col min="18" max="18" width="21.3119266055046" customWidth="1"/>
  </cols>
  <sheetData>
    <row r="1" ht="50.25" customHeight="1" spans="1:18">
      <c r="A1" s="4" t="s">
        <v>26</v>
      </c>
      <c r="B1" s="4"/>
      <c r="C1" s="4"/>
      <c r="D1" s="4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18" customHeight="1" spans="1:18">
      <c r="A2" s="7" t="s">
        <v>1</v>
      </c>
      <c r="B2" s="7"/>
      <c r="C2" s="7"/>
      <c r="D2" s="7"/>
      <c r="E2" s="8"/>
      <c r="F2" s="8"/>
      <c r="G2" s="9" t="s">
        <v>2</v>
      </c>
      <c r="H2" s="9"/>
      <c r="I2" s="9"/>
      <c r="J2" s="9"/>
      <c r="K2" s="8"/>
      <c r="L2" s="8"/>
      <c r="M2" s="8"/>
      <c r="N2" s="8"/>
      <c r="O2" s="8"/>
      <c r="P2" s="8"/>
      <c r="Q2" s="8"/>
      <c r="R2" s="8" t="s">
        <v>3</v>
      </c>
    </row>
    <row r="3" s="2" customFormat="1" ht="18.95" customHeight="1" spans="1:18">
      <c r="A3" s="10" t="s">
        <v>27</v>
      </c>
      <c r="B3" s="10" t="s">
        <v>5</v>
      </c>
      <c r="C3" s="10" t="s">
        <v>28</v>
      </c>
      <c r="D3" s="10" t="s">
        <v>6</v>
      </c>
      <c r="E3" s="10" t="s">
        <v>7</v>
      </c>
      <c r="F3" s="10" t="s">
        <v>8</v>
      </c>
      <c r="G3" s="11" t="s">
        <v>9</v>
      </c>
      <c r="H3" s="12"/>
      <c r="I3" s="12"/>
      <c r="J3" s="10" t="s">
        <v>10</v>
      </c>
      <c r="K3" s="10" t="s">
        <v>11</v>
      </c>
      <c r="L3" s="12" t="s">
        <v>29</v>
      </c>
      <c r="M3" s="12"/>
      <c r="N3" s="12"/>
      <c r="O3" s="12"/>
      <c r="P3" s="12"/>
      <c r="Q3" s="33"/>
      <c r="R3" s="12" t="s">
        <v>13</v>
      </c>
    </row>
    <row r="4" s="2" customFormat="1" ht="40.5" customHeight="1" spans="1:18">
      <c r="A4" s="13"/>
      <c r="B4" s="13"/>
      <c r="C4" s="13"/>
      <c r="D4" s="13"/>
      <c r="E4" s="13"/>
      <c r="F4" s="13"/>
      <c r="G4" s="14" t="s">
        <v>14</v>
      </c>
      <c r="H4" s="13" t="s">
        <v>15</v>
      </c>
      <c r="I4" s="13" t="s">
        <v>16</v>
      </c>
      <c r="J4" s="13"/>
      <c r="K4" s="13"/>
      <c r="L4" s="12" t="s">
        <v>17</v>
      </c>
      <c r="M4" s="12" t="s">
        <v>30</v>
      </c>
      <c r="N4" s="12" t="s">
        <v>19</v>
      </c>
      <c r="O4" s="12" t="s">
        <v>20</v>
      </c>
      <c r="P4" s="12" t="s">
        <v>31</v>
      </c>
      <c r="Q4" s="33" t="s">
        <v>22</v>
      </c>
      <c r="R4" s="12"/>
    </row>
    <row r="5" spans="1:18">
      <c r="A5" s="15">
        <v>1</v>
      </c>
      <c r="B5" s="54" t="s">
        <v>23</v>
      </c>
      <c r="C5" s="15">
        <v>1</v>
      </c>
      <c r="D5" s="15" t="s">
        <v>24</v>
      </c>
      <c r="E5" s="17" t="s">
        <v>32</v>
      </c>
      <c r="F5" s="17" t="s">
        <v>33</v>
      </c>
      <c r="G5" s="18">
        <v>264.22</v>
      </c>
      <c r="H5" s="18">
        <v>2</v>
      </c>
      <c r="I5" s="19">
        <v>266.22</v>
      </c>
      <c r="J5" s="19">
        <v>241.75</v>
      </c>
      <c r="K5" s="22">
        <f>ROUND(J5/I5,4)</f>
        <v>0.9081</v>
      </c>
      <c r="L5" s="21">
        <f>ROUND(20*K5,2)</f>
        <v>18.16</v>
      </c>
      <c r="M5" s="23">
        <v>39.33</v>
      </c>
      <c r="N5" s="24"/>
      <c r="O5" s="21">
        <v>28.5</v>
      </c>
      <c r="P5" s="21">
        <v>10</v>
      </c>
      <c r="Q5" s="21">
        <v>95.99</v>
      </c>
      <c r="R5" s="15"/>
    </row>
    <row r="6" spans="1:18">
      <c r="A6" s="15">
        <v>2</v>
      </c>
      <c r="B6" s="54" t="s">
        <v>23</v>
      </c>
      <c r="C6" s="15">
        <v>2</v>
      </c>
      <c r="D6" s="15" t="s">
        <v>24</v>
      </c>
      <c r="E6" s="17" t="s">
        <v>34</v>
      </c>
      <c r="F6" s="17" t="s">
        <v>35</v>
      </c>
      <c r="G6" s="18">
        <v>64.2</v>
      </c>
      <c r="H6" s="19"/>
      <c r="I6" s="19">
        <v>64.2</v>
      </c>
      <c r="J6" s="19">
        <v>63.42</v>
      </c>
      <c r="K6" s="22">
        <f t="shared" ref="K6:K38" si="0">ROUND(J6/I6,4)</f>
        <v>0.9879</v>
      </c>
      <c r="L6" s="21">
        <v>19.76</v>
      </c>
      <c r="M6" s="23">
        <v>39</v>
      </c>
      <c r="N6" s="24"/>
      <c r="O6" s="21">
        <v>28</v>
      </c>
      <c r="P6" s="21">
        <v>10</v>
      </c>
      <c r="Q6" s="21">
        <v>96.76</v>
      </c>
      <c r="R6" s="15"/>
    </row>
    <row r="7" spans="1:18">
      <c r="A7" s="15">
        <v>3</v>
      </c>
      <c r="B7" s="54" t="s">
        <v>23</v>
      </c>
      <c r="C7" s="15">
        <v>3</v>
      </c>
      <c r="D7" s="15" t="s">
        <v>24</v>
      </c>
      <c r="E7" s="17" t="s">
        <v>36</v>
      </c>
      <c r="F7" s="17" t="s">
        <v>35</v>
      </c>
      <c r="G7" s="18">
        <v>203.45</v>
      </c>
      <c r="H7" s="19"/>
      <c r="I7" s="19">
        <v>203.45</v>
      </c>
      <c r="J7" s="19">
        <v>197.52</v>
      </c>
      <c r="K7" s="22">
        <f t="shared" si="0"/>
        <v>0.9709</v>
      </c>
      <c r="L7" s="21">
        <v>19.42</v>
      </c>
      <c r="M7" s="23">
        <v>40</v>
      </c>
      <c r="N7" s="24"/>
      <c r="O7" s="21">
        <v>27</v>
      </c>
      <c r="P7" s="21">
        <v>10</v>
      </c>
      <c r="Q7" s="21">
        <v>96.42</v>
      </c>
      <c r="R7" s="15"/>
    </row>
    <row r="8" spans="1:18">
      <c r="A8" s="15">
        <v>4</v>
      </c>
      <c r="B8" s="54" t="s">
        <v>23</v>
      </c>
      <c r="C8" s="15">
        <v>4</v>
      </c>
      <c r="D8" s="15" t="s">
        <v>24</v>
      </c>
      <c r="E8" s="17" t="s">
        <v>37</v>
      </c>
      <c r="F8" s="17" t="s">
        <v>38</v>
      </c>
      <c r="G8" s="18">
        <v>157.8</v>
      </c>
      <c r="H8" s="19"/>
      <c r="I8" s="19">
        <v>157.8</v>
      </c>
      <c r="J8" s="19">
        <v>142.21</v>
      </c>
      <c r="K8" s="22">
        <f t="shared" si="0"/>
        <v>0.9012</v>
      </c>
      <c r="L8" s="21">
        <v>18.02</v>
      </c>
      <c r="M8" s="23">
        <v>40</v>
      </c>
      <c r="N8" s="24"/>
      <c r="O8" s="21">
        <v>27</v>
      </c>
      <c r="P8" s="21">
        <v>10</v>
      </c>
      <c r="Q8" s="21">
        <v>95.02</v>
      </c>
      <c r="R8" s="15"/>
    </row>
    <row r="9" spans="1:18">
      <c r="A9" s="15">
        <v>5</v>
      </c>
      <c r="B9" s="54" t="s">
        <v>23</v>
      </c>
      <c r="C9" s="15">
        <v>5</v>
      </c>
      <c r="D9" s="15" t="s">
        <v>24</v>
      </c>
      <c r="E9" s="17" t="s">
        <v>39</v>
      </c>
      <c r="F9" s="17" t="s">
        <v>40</v>
      </c>
      <c r="G9" s="18">
        <v>575.09</v>
      </c>
      <c r="H9" s="19"/>
      <c r="I9" s="19">
        <v>575.09</v>
      </c>
      <c r="J9" s="19">
        <v>575.09</v>
      </c>
      <c r="K9" s="22">
        <f t="shared" si="0"/>
        <v>1</v>
      </c>
      <c r="L9" s="21">
        <v>20</v>
      </c>
      <c r="M9" s="23">
        <v>40</v>
      </c>
      <c r="N9" s="24"/>
      <c r="O9" s="21">
        <v>30</v>
      </c>
      <c r="P9" s="21">
        <v>10</v>
      </c>
      <c r="Q9" s="21">
        <v>100</v>
      </c>
      <c r="R9" s="15"/>
    </row>
    <row r="10" spans="1:18">
      <c r="A10" s="15">
        <v>6</v>
      </c>
      <c r="B10" s="54" t="s">
        <v>23</v>
      </c>
      <c r="C10" s="15">
        <v>6</v>
      </c>
      <c r="D10" s="15" t="s">
        <v>24</v>
      </c>
      <c r="E10" s="17" t="s">
        <v>41</v>
      </c>
      <c r="F10" s="17" t="s">
        <v>42</v>
      </c>
      <c r="G10" s="18">
        <v>259.8</v>
      </c>
      <c r="H10" s="19"/>
      <c r="I10" s="19">
        <v>259.8</v>
      </c>
      <c r="J10" s="19">
        <v>251.06</v>
      </c>
      <c r="K10" s="22">
        <f t="shared" si="0"/>
        <v>0.9664</v>
      </c>
      <c r="L10" s="21">
        <v>19.33</v>
      </c>
      <c r="M10" s="23">
        <v>40</v>
      </c>
      <c r="N10" s="24"/>
      <c r="O10" s="21">
        <v>30</v>
      </c>
      <c r="P10" s="21">
        <v>10</v>
      </c>
      <c r="Q10" s="21">
        <v>99.33</v>
      </c>
      <c r="R10" s="15"/>
    </row>
    <row r="11" spans="1:18">
      <c r="A11" s="15">
        <v>7</v>
      </c>
      <c r="B11" s="54" t="s">
        <v>23</v>
      </c>
      <c r="C11" s="15">
        <v>7</v>
      </c>
      <c r="D11" s="15" t="s">
        <v>24</v>
      </c>
      <c r="E11" s="17" t="s">
        <v>43</v>
      </c>
      <c r="F11" s="17" t="s">
        <v>44</v>
      </c>
      <c r="G11" s="18">
        <v>62</v>
      </c>
      <c r="H11" s="19"/>
      <c r="I11" s="19">
        <v>62</v>
      </c>
      <c r="J11" s="19">
        <v>56.19</v>
      </c>
      <c r="K11" s="22">
        <f t="shared" si="0"/>
        <v>0.9063</v>
      </c>
      <c r="L11" s="21">
        <v>18.13</v>
      </c>
      <c r="M11" s="23">
        <v>37.76</v>
      </c>
      <c r="N11" s="24"/>
      <c r="O11" s="21">
        <v>27</v>
      </c>
      <c r="P11" s="21">
        <v>10</v>
      </c>
      <c r="Q11" s="21">
        <v>92.89</v>
      </c>
      <c r="R11" s="15"/>
    </row>
    <row r="12" spans="1:18">
      <c r="A12" s="15">
        <v>8</v>
      </c>
      <c r="B12" s="54" t="s">
        <v>23</v>
      </c>
      <c r="C12" s="15">
        <v>8</v>
      </c>
      <c r="D12" s="15" t="s">
        <v>24</v>
      </c>
      <c r="E12" s="17" t="s">
        <v>45</v>
      </c>
      <c r="F12" s="17" t="s">
        <v>44</v>
      </c>
      <c r="G12" s="18">
        <v>15.5</v>
      </c>
      <c r="H12" s="19"/>
      <c r="I12" s="19">
        <v>15.5</v>
      </c>
      <c r="J12" s="19">
        <v>15.07</v>
      </c>
      <c r="K12" s="22">
        <f t="shared" si="0"/>
        <v>0.9723</v>
      </c>
      <c r="L12" s="21">
        <v>19.44</v>
      </c>
      <c r="M12" s="23">
        <v>40</v>
      </c>
      <c r="N12" s="24"/>
      <c r="O12" s="21">
        <v>30</v>
      </c>
      <c r="P12" s="21">
        <v>10</v>
      </c>
      <c r="Q12" s="21">
        <v>99.44</v>
      </c>
      <c r="R12" s="15"/>
    </row>
    <row r="13" spans="1:18">
      <c r="A13" s="15">
        <v>9</v>
      </c>
      <c r="B13" s="54" t="s">
        <v>23</v>
      </c>
      <c r="C13" s="15">
        <v>9</v>
      </c>
      <c r="D13" s="15" t="s">
        <v>24</v>
      </c>
      <c r="E13" s="17" t="s">
        <v>46</v>
      </c>
      <c r="F13" s="17" t="s">
        <v>44</v>
      </c>
      <c r="G13" s="18">
        <v>15.02</v>
      </c>
      <c r="H13" s="19"/>
      <c r="I13" s="19">
        <v>15.02</v>
      </c>
      <c r="J13" s="19">
        <v>15.02</v>
      </c>
      <c r="K13" s="22">
        <f t="shared" si="0"/>
        <v>1</v>
      </c>
      <c r="L13" s="21">
        <v>20</v>
      </c>
      <c r="M13" s="23">
        <v>40</v>
      </c>
      <c r="N13" s="24"/>
      <c r="O13" s="21">
        <v>24</v>
      </c>
      <c r="P13" s="21">
        <v>10</v>
      </c>
      <c r="Q13" s="21">
        <v>94</v>
      </c>
      <c r="R13" s="15"/>
    </row>
    <row r="14" spans="1:18">
      <c r="A14" s="15">
        <v>10</v>
      </c>
      <c r="B14" s="54" t="s">
        <v>23</v>
      </c>
      <c r="C14" s="15">
        <v>10</v>
      </c>
      <c r="D14" s="15" t="s">
        <v>24</v>
      </c>
      <c r="E14" s="17" t="s">
        <v>47</v>
      </c>
      <c r="F14" s="17" t="s">
        <v>48</v>
      </c>
      <c r="G14" s="18">
        <v>519.7</v>
      </c>
      <c r="H14" s="19"/>
      <c r="I14" s="19">
        <v>519.7</v>
      </c>
      <c r="J14" s="19">
        <v>518.344089</v>
      </c>
      <c r="K14" s="22">
        <f t="shared" si="0"/>
        <v>0.9974</v>
      </c>
      <c r="L14" s="21">
        <v>19.95</v>
      </c>
      <c r="M14" s="23">
        <v>40</v>
      </c>
      <c r="N14" s="24"/>
      <c r="O14" s="21">
        <v>27</v>
      </c>
      <c r="P14" s="21">
        <v>10</v>
      </c>
      <c r="Q14" s="21">
        <v>96.95</v>
      </c>
      <c r="R14" s="15"/>
    </row>
    <row r="15" spans="1:18">
      <c r="A15" s="15">
        <v>11</v>
      </c>
      <c r="B15" s="54" t="s">
        <v>23</v>
      </c>
      <c r="C15" s="15">
        <v>11</v>
      </c>
      <c r="D15" s="15" t="s">
        <v>24</v>
      </c>
      <c r="E15" s="17" t="s">
        <v>49</v>
      </c>
      <c r="F15" s="17" t="s">
        <v>33</v>
      </c>
      <c r="G15" s="18">
        <v>9</v>
      </c>
      <c r="H15" s="19"/>
      <c r="I15" s="19">
        <v>9</v>
      </c>
      <c r="J15" s="19">
        <v>9</v>
      </c>
      <c r="K15" s="22">
        <f t="shared" si="0"/>
        <v>1</v>
      </c>
      <c r="L15" s="21">
        <v>20</v>
      </c>
      <c r="M15" s="23">
        <v>39.2</v>
      </c>
      <c r="N15" s="24"/>
      <c r="O15" s="21">
        <v>27</v>
      </c>
      <c r="P15" s="21">
        <v>10</v>
      </c>
      <c r="Q15" s="21">
        <v>96.2</v>
      </c>
      <c r="R15" s="15"/>
    </row>
    <row r="16" spans="1:18">
      <c r="A16" s="15">
        <v>12</v>
      </c>
      <c r="B16" s="54" t="s">
        <v>23</v>
      </c>
      <c r="C16" s="15">
        <v>12</v>
      </c>
      <c r="D16" s="15" t="s">
        <v>24</v>
      </c>
      <c r="E16" s="17" t="s">
        <v>50</v>
      </c>
      <c r="F16" s="17" t="s">
        <v>42</v>
      </c>
      <c r="G16" s="18">
        <v>9.6</v>
      </c>
      <c r="H16" s="19"/>
      <c r="I16" s="19">
        <v>9.6</v>
      </c>
      <c r="J16" s="19">
        <v>9.6</v>
      </c>
      <c r="K16" s="22">
        <f t="shared" si="0"/>
        <v>1</v>
      </c>
      <c r="L16" s="21">
        <v>20</v>
      </c>
      <c r="M16" s="23">
        <v>39</v>
      </c>
      <c r="N16" s="24"/>
      <c r="O16" s="21">
        <v>27</v>
      </c>
      <c r="P16" s="21">
        <v>10</v>
      </c>
      <c r="Q16" s="21">
        <v>96</v>
      </c>
      <c r="R16" s="15"/>
    </row>
    <row r="17" ht="54.35" spans="1:18">
      <c r="A17" s="15">
        <v>13</v>
      </c>
      <c r="B17" s="54" t="s">
        <v>23</v>
      </c>
      <c r="C17" s="15">
        <v>13</v>
      </c>
      <c r="D17" s="15" t="s">
        <v>24</v>
      </c>
      <c r="E17" s="17" t="s">
        <v>51</v>
      </c>
      <c r="F17" s="17" t="s">
        <v>52</v>
      </c>
      <c r="G17" s="18">
        <v>207</v>
      </c>
      <c r="H17" s="19"/>
      <c r="I17" s="19">
        <v>207</v>
      </c>
      <c r="J17" s="19">
        <v>77.71</v>
      </c>
      <c r="K17" s="22">
        <f t="shared" si="0"/>
        <v>0.3754</v>
      </c>
      <c r="L17" s="21">
        <v>7.51</v>
      </c>
      <c r="M17" s="23">
        <v>16.59</v>
      </c>
      <c r="N17" s="24"/>
      <c r="O17" s="21">
        <v>24</v>
      </c>
      <c r="P17" s="21">
        <v>10</v>
      </c>
      <c r="Q17" s="21">
        <v>58.1</v>
      </c>
      <c r="R17" s="34" t="s">
        <v>53</v>
      </c>
    </row>
    <row r="18" spans="1:18">
      <c r="A18" s="15">
        <v>14</v>
      </c>
      <c r="B18" s="54" t="s">
        <v>23</v>
      </c>
      <c r="C18" s="15">
        <v>14</v>
      </c>
      <c r="D18" s="15" t="s">
        <v>24</v>
      </c>
      <c r="E18" s="17" t="s">
        <v>54</v>
      </c>
      <c r="F18" s="17" t="s">
        <v>38</v>
      </c>
      <c r="G18" s="18">
        <v>100</v>
      </c>
      <c r="H18" s="19"/>
      <c r="I18" s="19">
        <v>100</v>
      </c>
      <c r="J18" s="19">
        <v>100</v>
      </c>
      <c r="K18" s="22">
        <f t="shared" si="0"/>
        <v>1</v>
      </c>
      <c r="L18" s="21">
        <v>19.99</v>
      </c>
      <c r="M18" s="23">
        <v>38.8</v>
      </c>
      <c r="N18" s="24"/>
      <c r="O18" s="21">
        <v>30</v>
      </c>
      <c r="P18" s="21">
        <v>10</v>
      </c>
      <c r="Q18" s="21">
        <v>98.79</v>
      </c>
      <c r="R18" s="15"/>
    </row>
    <row r="19" spans="1:18">
      <c r="A19" s="15">
        <v>15</v>
      </c>
      <c r="B19" s="54" t="s">
        <v>23</v>
      </c>
      <c r="C19" s="15">
        <v>15</v>
      </c>
      <c r="D19" s="15" t="s">
        <v>24</v>
      </c>
      <c r="E19" s="17" t="s">
        <v>55</v>
      </c>
      <c r="F19" s="17" t="s">
        <v>56</v>
      </c>
      <c r="G19" s="18">
        <v>93</v>
      </c>
      <c r="H19" s="19"/>
      <c r="I19" s="19">
        <v>93</v>
      </c>
      <c r="J19" s="19">
        <v>93</v>
      </c>
      <c r="K19" s="22">
        <f t="shared" si="0"/>
        <v>1</v>
      </c>
      <c r="L19" s="21">
        <v>20</v>
      </c>
      <c r="M19" s="23">
        <v>40</v>
      </c>
      <c r="N19" s="24"/>
      <c r="O19" s="21">
        <v>27</v>
      </c>
      <c r="P19" s="21">
        <v>10</v>
      </c>
      <c r="Q19" s="21">
        <v>97</v>
      </c>
      <c r="R19" s="15"/>
    </row>
    <row r="20" spans="1:18">
      <c r="A20" s="15">
        <v>16</v>
      </c>
      <c r="B20" s="54" t="s">
        <v>23</v>
      </c>
      <c r="C20" s="15">
        <v>16</v>
      </c>
      <c r="D20" s="15" t="s">
        <v>24</v>
      </c>
      <c r="E20" s="17" t="s">
        <v>57</v>
      </c>
      <c r="F20" s="17" t="s">
        <v>58</v>
      </c>
      <c r="G20" s="18">
        <v>1.5</v>
      </c>
      <c r="H20" s="19"/>
      <c r="I20" s="19">
        <v>1.5</v>
      </c>
      <c r="J20" s="19">
        <v>1.5</v>
      </c>
      <c r="K20" s="22">
        <f t="shared" si="0"/>
        <v>1</v>
      </c>
      <c r="L20" s="21">
        <v>20</v>
      </c>
      <c r="M20" s="23">
        <v>40</v>
      </c>
      <c r="N20" s="24"/>
      <c r="O20" s="21">
        <v>30</v>
      </c>
      <c r="P20" s="21">
        <v>10</v>
      </c>
      <c r="Q20" s="21">
        <v>100</v>
      </c>
      <c r="R20" s="15"/>
    </row>
    <row r="21" spans="1:18">
      <c r="A21" s="15">
        <v>17</v>
      </c>
      <c r="B21" s="54" t="s">
        <v>23</v>
      </c>
      <c r="C21" s="15">
        <v>17</v>
      </c>
      <c r="D21" s="15" t="s">
        <v>24</v>
      </c>
      <c r="E21" s="17" t="s">
        <v>59</v>
      </c>
      <c r="F21" s="17" t="s">
        <v>35</v>
      </c>
      <c r="G21" s="18"/>
      <c r="H21" s="19">
        <v>2.68</v>
      </c>
      <c r="I21" s="19">
        <v>2.68</v>
      </c>
      <c r="J21" s="19">
        <v>2.68</v>
      </c>
      <c r="K21" s="22">
        <f t="shared" si="0"/>
        <v>1</v>
      </c>
      <c r="L21" s="21">
        <v>20</v>
      </c>
      <c r="M21" s="23">
        <v>40</v>
      </c>
      <c r="N21" s="24"/>
      <c r="O21" s="21">
        <v>30</v>
      </c>
      <c r="P21" s="21">
        <v>10</v>
      </c>
      <c r="Q21" s="21">
        <v>100</v>
      </c>
      <c r="R21" s="15"/>
    </row>
    <row r="22" spans="1:18">
      <c r="A22" s="15">
        <v>18</v>
      </c>
      <c r="B22" s="54" t="s">
        <v>23</v>
      </c>
      <c r="C22" s="15">
        <v>18</v>
      </c>
      <c r="D22" s="15" t="s">
        <v>24</v>
      </c>
      <c r="E22" s="20" t="s">
        <v>60</v>
      </c>
      <c r="F22" s="17" t="s">
        <v>44</v>
      </c>
      <c r="G22" s="18"/>
      <c r="H22" s="19">
        <v>3</v>
      </c>
      <c r="I22" s="19">
        <v>3</v>
      </c>
      <c r="J22" s="19">
        <v>3</v>
      </c>
      <c r="K22" s="22">
        <f t="shared" si="0"/>
        <v>1</v>
      </c>
      <c r="L22" s="25">
        <v>20</v>
      </c>
      <c r="M22" s="26">
        <v>40</v>
      </c>
      <c r="N22" s="27"/>
      <c r="O22" s="25">
        <v>30</v>
      </c>
      <c r="P22" s="25">
        <v>10</v>
      </c>
      <c r="Q22" s="25">
        <v>100</v>
      </c>
      <c r="R22" s="35" t="s">
        <v>61</v>
      </c>
    </row>
    <row r="23" spans="1:18">
      <c r="A23" s="15">
        <v>19</v>
      </c>
      <c r="B23" s="54" t="s">
        <v>23</v>
      </c>
      <c r="C23" s="15">
        <v>19</v>
      </c>
      <c r="D23" s="15" t="s">
        <v>24</v>
      </c>
      <c r="E23" s="20" t="s">
        <v>62</v>
      </c>
      <c r="F23" s="17" t="s">
        <v>44</v>
      </c>
      <c r="G23" s="18"/>
      <c r="H23" s="19">
        <v>0.07</v>
      </c>
      <c r="I23" s="19">
        <v>0.07</v>
      </c>
      <c r="J23" s="19">
        <v>0.07</v>
      </c>
      <c r="K23" s="22">
        <f t="shared" si="0"/>
        <v>1</v>
      </c>
      <c r="L23" s="28"/>
      <c r="M23" s="29"/>
      <c r="N23" s="30"/>
      <c r="O23" s="28"/>
      <c r="P23" s="28"/>
      <c r="Q23" s="28"/>
      <c r="R23" s="36"/>
    </row>
    <row r="24" ht="32.6" spans="1:18">
      <c r="A24" s="15">
        <v>20</v>
      </c>
      <c r="B24" s="54" t="s">
        <v>23</v>
      </c>
      <c r="C24" s="15">
        <v>20</v>
      </c>
      <c r="D24" s="15" t="s">
        <v>24</v>
      </c>
      <c r="E24" s="17" t="s">
        <v>63</v>
      </c>
      <c r="F24" s="17" t="s">
        <v>35</v>
      </c>
      <c r="G24" s="18"/>
      <c r="H24" s="19">
        <v>15.08</v>
      </c>
      <c r="I24" s="19">
        <v>15.08</v>
      </c>
      <c r="J24" s="19">
        <v>8.39</v>
      </c>
      <c r="K24" s="22">
        <f t="shared" si="0"/>
        <v>0.5564</v>
      </c>
      <c r="L24" s="21">
        <f>ROUND(K24*20,2)</f>
        <v>11.13</v>
      </c>
      <c r="M24" s="23">
        <v>40</v>
      </c>
      <c r="N24" s="24"/>
      <c r="O24" s="21">
        <v>27</v>
      </c>
      <c r="P24" s="31">
        <v>10</v>
      </c>
      <c r="Q24" s="21">
        <v>88.13</v>
      </c>
      <c r="R24" s="34" t="s">
        <v>64</v>
      </c>
    </row>
    <row r="25" ht="43.45" spans="1:18">
      <c r="A25" s="15">
        <v>21</v>
      </c>
      <c r="B25" s="54" t="s">
        <v>23</v>
      </c>
      <c r="C25" s="15">
        <v>21</v>
      </c>
      <c r="D25" s="15" t="s">
        <v>24</v>
      </c>
      <c r="E25" s="17" t="s">
        <v>65</v>
      </c>
      <c r="F25" s="17" t="s">
        <v>33</v>
      </c>
      <c r="G25" s="18"/>
      <c r="H25" s="19">
        <v>8.47</v>
      </c>
      <c r="I25" s="19">
        <v>8.47</v>
      </c>
      <c r="J25" s="19">
        <v>4.53</v>
      </c>
      <c r="K25" s="22">
        <f t="shared" si="0"/>
        <v>0.5348</v>
      </c>
      <c r="L25" s="21">
        <f>ROUND(K25*20,2)</f>
        <v>10.7</v>
      </c>
      <c r="M25" s="23">
        <v>34</v>
      </c>
      <c r="N25" s="24"/>
      <c r="O25" s="21">
        <v>27</v>
      </c>
      <c r="P25" s="31">
        <v>10</v>
      </c>
      <c r="Q25" s="21">
        <v>81.69</v>
      </c>
      <c r="R25" s="34" t="s">
        <v>66</v>
      </c>
    </row>
    <row r="26" spans="1:18">
      <c r="A26" s="15">
        <v>22</v>
      </c>
      <c r="B26" s="54" t="s">
        <v>23</v>
      </c>
      <c r="C26" s="15">
        <v>22</v>
      </c>
      <c r="D26" s="15" t="s">
        <v>24</v>
      </c>
      <c r="E26" s="17" t="s">
        <v>67</v>
      </c>
      <c r="F26" s="17" t="s">
        <v>56</v>
      </c>
      <c r="G26" s="18"/>
      <c r="H26" s="19">
        <v>5.64</v>
      </c>
      <c r="I26" s="19">
        <v>5.64</v>
      </c>
      <c r="J26" s="19">
        <v>5.64</v>
      </c>
      <c r="K26" s="22">
        <f t="shared" si="0"/>
        <v>1</v>
      </c>
      <c r="L26" s="21">
        <v>20</v>
      </c>
      <c r="M26" s="23">
        <v>40</v>
      </c>
      <c r="N26" s="24"/>
      <c r="O26" s="21">
        <v>27</v>
      </c>
      <c r="P26" s="31">
        <v>10</v>
      </c>
      <c r="Q26" s="21">
        <v>97</v>
      </c>
      <c r="R26" s="15"/>
    </row>
    <row r="27" ht="21.75" spans="1:18">
      <c r="A27" s="15">
        <v>23</v>
      </c>
      <c r="B27" s="54" t="s">
        <v>23</v>
      </c>
      <c r="C27" s="15">
        <v>23</v>
      </c>
      <c r="D27" s="15" t="s">
        <v>24</v>
      </c>
      <c r="E27" s="17" t="s">
        <v>68</v>
      </c>
      <c r="F27" s="17" t="s">
        <v>33</v>
      </c>
      <c r="G27" s="18"/>
      <c r="H27" s="19">
        <v>2.8</v>
      </c>
      <c r="I27" s="19">
        <v>2.8</v>
      </c>
      <c r="J27" s="19">
        <v>2.45</v>
      </c>
      <c r="K27" s="22">
        <f t="shared" si="0"/>
        <v>0.875</v>
      </c>
      <c r="L27" s="21">
        <f>ROUND(K27*20,2)</f>
        <v>17.5</v>
      </c>
      <c r="M27" s="23">
        <v>40</v>
      </c>
      <c r="N27" s="24"/>
      <c r="O27" s="21">
        <v>20</v>
      </c>
      <c r="P27" s="31">
        <v>10</v>
      </c>
      <c r="Q27" s="21">
        <v>87.48</v>
      </c>
      <c r="R27" s="34" t="s">
        <v>69</v>
      </c>
    </row>
    <row r="28" spans="1:18">
      <c r="A28" s="15">
        <v>24</v>
      </c>
      <c r="B28" s="54" t="s">
        <v>23</v>
      </c>
      <c r="C28" s="15">
        <v>24</v>
      </c>
      <c r="D28" s="15" t="s">
        <v>24</v>
      </c>
      <c r="E28" s="17" t="s">
        <v>70</v>
      </c>
      <c r="F28" s="17" t="s">
        <v>33</v>
      </c>
      <c r="G28" s="18"/>
      <c r="H28" s="19">
        <v>4</v>
      </c>
      <c r="I28" s="19">
        <v>4</v>
      </c>
      <c r="J28" s="19">
        <v>3.46</v>
      </c>
      <c r="K28" s="22">
        <f t="shared" si="0"/>
        <v>0.865</v>
      </c>
      <c r="L28" s="21">
        <f>ROUND(K28*20,2)</f>
        <v>17.3</v>
      </c>
      <c r="M28" s="23">
        <v>40</v>
      </c>
      <c r="N28" s="24"/>
      <c r="O28" s="21">
        <v>27</v>
      </c>
      <c r="P28" s="31">
        <v>10</v>
      </c>
      <c r="Q28" s="21">
        <f>SUM(L28:P28)</f>
        <v>94.3</v>
      </c>
      <c r="R28" s="34"/>
    </row>
    <row r="29" spans="1:18">
      <c r="A29" s="15">
        <v>25</v>
      </c>
      <c r="B29" s="54" t="s">
        <v>23</v>
      </c>
      <c r="C29" s="15">
        <v>25</v>
      </c>
      <c r="D29" s="15" t="s">
        <v>24</v>
      </c>
      <c r="E29" s="17" t="s">
        <v>71</v>
      </c>
      <c r="F29" s="17" t="s">
        <v>33</v>
      </c>
      <c r="G29" s="18"/>
      <c r="H29" s="19">
        <v>4.25</v>
      </c>
      <c r="I29" s="19">
        <v>4.25</v>
      </c>
      <c r="J29" s="19">
        <v>4.25</v>
      </c>
      <c r="K29" s="22">
        <f t="shared" si="0"/>
        <v>1</v>
      </c>
      <c r="L29" s="21">
        <v>20</v>
      </c>
      <c r="M29" s="23">
        <v>40</v>
      </c>
      <c r="N29" s="24"/>
      <c r="O29" s="21">
        <v>27</v>
      </c>
      <c r="P29" s="31">
        <v>10</v>
      </c>
      <c r="Q29" s="21">
        <v>97</v>
      </c>
      <c r="R29" s="15"/>
    </row>
    <row r="30" spans="1:18">
      <c r="A30" s="15">
        <v>26</v>
      </c>
      <c r="B30" s="54" t="s">
        <v>23</v>
      </c>
      <c r="C30" s="15">
        <v>26</v>
      </c>
      <c r="D30" s="15" t="s">
        <v>24</v>
      </c>
      <c r="E30" s="17" t="s">
        <v>72</v>
      </c>
      <c r="F30" s="17" t="s">
        <v>33</v>
      </c>
      <c r="G30" s="18"/>
      <c r="H30" s="19">
        <v>0.15</v>
      </c>
      <c r="I30" s="19">
        <v>0.15</v>
      </c>
      <c r="J30" s="19">
        <v>0.15</v>
      </c>
      <c r="K30" s="22">
        <f t="shared" si="0"/>
        <v>1</v>
      </c>
      <c r="L30" s="21">
        <v>20</v>
      </c>
      <c r="M30" s="23">
        <v>40</v>
      </c>
      <c r="N30" s="24"/>
      <c r="O30" s="21">
        <v>30</v>
      </c>
      <c r="P30" s="31">
        <v>10</v>
      </c>
      <c r="Q30" s="21">
        <v>100</v>
      </c>
      <c r="R30" s="15"/>
    </row>
    <row r="31" spans="1:18">
      <c r="A31" s="15">
        <v>27</v>
      </c>
      <c r="B31" s="54" t="s">
        <v>23</v>
      </c>
      <c r="C31" s="15">
        <v>27</v>
      </c>
      <c r="D31" s="15" t="s">
        <v>24</v>
      </c>
      <c r="E31" s="17" t="s">
        <v>73</v>
      </c>
      <c r="F31" s="17" t="s">
        <v>35</v>
      </c>
      <c r="G31" s="18"/>
      <c r="H31" s="19">
        <v>2</v>
      </c>
      <c r="I31" s="19">
        <v>2</v>
      </c>
      <c r="J31" s="19">
        <v>2</v>
      </c>
      <c r="K31" s="22">
        <f t="shared" si="0"/>
        <v>1</v>
      </c>
      <c r="L31" s="21">
        <v>20</v>
      </c>
      <c r="M31" s="23">
        <v>40</v>
      </c>
      <c r="N31" s="24"/>
      <c r="O31" s="21">
        <v>30</v>
      </c>
      <c r="P31" s="31">
        <v>10</v>
      </c>
      <c r="Q31" s="21">
        <v>100</v>
      </c>
      <c r="R31" s="15"/>
    </row>
    <row r="32" spans="1:18">
      <c r="A32" s="15">
        <v>28</v>
      </c>
      <c r="B32" s="54" t="s">
        <v>23</v>
      </c>
      <c r="C32" s="15">
        <v>28</v>
      </c>
      <c r="D32" s="15" t="s">
        <v>24</v>
      </c>
      <c r="E32" s="17" t="s">
        <v>74</v>
      </c>
      <c r="F32" s="17" t="s">
        <v>75</v>
      </c>
      <c r="G32" s="18"/>
      <c r="H32" s="19">
        <v>9.58</v>
      </c>
      <c r="I32" s="19">
        <v>9.58</v>
      </c>
      <c r="J32" s="19">
        <v>9.58</v>
      </c>
      <c r="K32" s="22">
        <f t="shared" si="0"/>
        <v>1</v>
      </c>
      <c r="L32" s="21">
        <v>20</v>
      </c>
      <c r="M32" s="23">
        <v>35</v>
      </c>
      <c r="N32" s="24"/>
      <c r="O32" s="21">
        <v>27</v>
      </c>
      <c r="P32" s="31">
        <v>10</v>
      </c>
      <c r="Q32" s="21">
        <v>92</v>
      </c>
      <c r="R32" s="15"/>
    </row>
    <row r="33" spans="1:18">
      <c r="A33" s="15">
        <v>29</v>
      </c>
      <c r="B33" s="54" t="s">
        <v>23</v>
      </c>
      <c r="C33" s="15">
        <v>29</v>
      </c>
      <c r="D33" s="15" t="s">
        <v>24</v>
      </c>
      <c r="E33" s="17" t="s">
        <v>76</v>
      </c>
      <c r="F33" s="17" t="s">
        <v>42</v>
      </c>
      <c r="G33" s="18"/>
      <c r="H33" s="19">
        <v>43.45</v>
      </c>
      <c r="I33" s="19">
        <v>43.45</v>
      </c>
      <c r="J33" s="19">
        <v>33.05</v>
      </c>
      <c r="K33" s="22">
        <f t="shared" si="0"/>
        <v>0.7606</v>
      </c>
      <c r="L33" s="21">
        <v>15.22</v>
      </c>
      <c r="M33" s="23">
        <v>40</v>
      </c>
      <c r="N33" s="24"/>
      <c r="O33" s="21">
        <v>27</v>
      </c>
      <c r="P33" s="31">
        <v>10</v>
      </c>
      <c r="Q33" s="21">
        <v>92.22</v>
      </c>
      <c r="R33" s="15"/>
    </row>
    <row r="34" spans="1:18">
      <c r="A34" s="15">
        <v>30</v>
      </c>
      <c r="B34" s="54" t="s">
        <v>23</v>
      </c>
      <c r="C34" s="15">
        <v>30</v>
      </c>
      <c r="D34" s="15" t="s">
        <v>24</v>
      </c>
      <c r="E34" s="17" t="s">
        <v>77</v>
      </c>
      <c r="F34" s="17" t="s">
        <v>42</v>
      </c>
      <c r="G34" s="18"/>
      <c r="H34" s="19">
        <v>140</v>
      </c>
      <c r="I34" s="19">
        <v>140</v>
      </c>
      <c r="J34" s="19">
        <v>117.29</v>
      </c>
      <c r="K34" s="22">
        <f t="shared" si="0"/>
        <v>0.8378</v>
      </c>
      <c r="L34" s="21">
        <v>16.76</v>
      </c>
      <c r="M34" s="23">
        <v>40</v>
      </c>
      <c r="N34" s="24"/>
      <c r="O34" s="21">
        <v>27</v>
      </c>
      <c r="P34" s="31">
        <v>10</v>
      </c>
      <c r="Q34" s="21">
        <v>93.76</v>
      </c>
      <c r="R34" s="15"/>
    </row>
    <row r="35" spans="1:18">
      <c r="A35" s="15">
        <v>31</v>
      </c>
      <c r="B35" s="54" t="s">
        <v>23</v>
      </c>
      <c r="C35" s="15">
        <v>31</v>
      </c>
      <c r="D35" s="15" t="s">
        <v>24</v>
      </c>
      <c r="E35" s="17" t="s">
        <v>78</v>
      </c>
      <c r="F35" s="17" t="s">
        <v>44</v>
      </c>
      <c r="G35" s="18"/>
      <c r="H35" s="19"/>
      <c r="I35" s="19">
        <v>2.35</v>
      </c>
      <c r="J35" s="19">
        <v>1.81</v>
      </c>
      <c r="K35" s="22">
        <f t="shared" si="0"/>
        <v>0.7702</v>
      </c>
      <c r="L35" s="21">
        <f>ROUND(20*K35,2)</f>
        <v>15.4</v>
      </c>
      <c r="M35" s="23">
        <v>40</v>
      </c>
      <c r="N35" s="24"/>
      <c r="O35" s="21">
        <v>30</v>
      </c>
      <c r="P35" s="31">
        <v>10</v>
      </c>
      <c r="Q35" s="21">
        <f>SUM(L35:P35)</f>
        <v>95.4</v>
      </c>
      <c r="R35" s="15"/>
    </row>
    <row r="36" ht="43.45" spans="1:18">
      <c r="A36" s="15">
        <v>32</v>
      </c>
      <c r="B36" s="54" t="s">
        <v>23</v>
      </c>
      <c r="C36" s="15">
        <v>32</v>
      </c>
      <c r="D36" s="15" t="s">
        <v>24</v>
      </c>
      <c r="E36" s="17" t="s">
        <v>79</v>
      </c>
      <c r="F36" s="17" t="s">
        <v>38</v>
      </c>
      <c r="G36" s="18"/>
      <c r="H36" s="19">
        <v>324.25</v>
      </c>
      <c r="I36" s="19">
        <v>324.25</v>
      </c>
      <c r="J36" s="19">
        <v>153.51</v>
      </c>
      <c r="K36" s="22">
        <f t="shared" si="0"/>
        <v>0.4734</v>
      </c>
      <c r="L36" s="21">
        <v>9.47</v>
      </c>
      <c r="M36" s="21">
        <v>20</v>
      </c>
      <c r="N36" s="21">
        <v>20</v>
      </c>
      <c r="O36" s="23">
        <v>40</v>
      </c>
      <c r="P36" s="24"/>
      <c r="Q36" s="21">
        <v>89.47</v>
      </c>
      <c r="R36" s="34" t="s">
        <v>80</v>
      </c>
    </row>
    <row r="37" spans="1:18">
      <c r="A37" s="15">
        <v>33</v>
      </c>
      <c r="B37" s="54" t="s">
        <v>23</v>
      </c>
      <c r="C37" s="15">
        <v>33</v>
      </c>
      <c r="D37" s="15" t="s">
        <v>24</v>
      </c>
      <c r="E37" s="17" t="s">
        <v>81</v>
      </c>
      <c r="F37" s="17" t="s">
        <v>38</v>
      </c>
      <c r="G37" s="18"/>
      <c r="H37" s="19">
        <v>21.42</v>
      </c>
      <c r="I37" s="19">
        <v>21.42</v>
      </c>
      <c r="J37" s="19">
        <v>21.42</v>
      </c>
      <c r="K37" s="22">
        <f t="shared" si="0"/>
        <v>1</v>
      </c>
      <c r="L37" s="21">
        <v>20</v>
      </c>
      <c r="M37" s="21">
        <v>20</v>
      </c>
      <c r="N37" s="21">
        <v>20</v>
      </c>
      <c r="O37" s="23">
        <v>40</v>
      </c>
      <c r="P37" s="24"/>
      <c r="Q37" s="21">
        <v>100</v>
      </c>
      <c r="R37" s="15"/>
    </row>
    <row r="38" spans="1:18">
      <c r="A38" s="15">
        <v>34</v>
      </c>
      <c r="B38" s="54" t="s">
        <v>23</v>
      </c>
      <c r="C38" s="15">
        <v>34</v>
      </c>
      <c r="D38" s="15" t="s">
        <v>24</v>
      </c>
      <c r="E38" s="17" t="s">
        <v>82</v>
      </c>
      <c r="F38" s="17" t="s">
        <v>42</v>
      </c>
      <c r="G38" s="18"/>
      <c r="H38" s="19">
        <v>4.5</v>
      </c>
      <c r="I38" s="19">
        <v>4.5</v>
      </c>
      <c r="J38" s="19">
        <v>4.5</v>
      </c>
      <c r="K38" s="22">
        <f t="shared" si="0"/>
        <v>1</v>
      </c>
      <c r="L38" s="21">
        <v>20</v>
      </c>
      <c r="M38" s="23">
        <v>40</v>
      </c>
      <c r="N38" s="24"/>
      <c r="O38" s="21">
        <v>30</v>
      </c>
      <c r="P38" s="21">
        <v>10</v>
      </c>
      <c r="Q38" s="21">
        <v>100</v>
      </c>
      <c r="R38" s="15"/>
    </row>
    <row r="39" spans="1:18">
      <c r="A39" s="15">
        <v>35</v>
      </c>
      <c r="B39" s="54" t="s">
        <v>23</v>
      </c>
      <c r="C39" s="15">
        <v>35</v>
      </c>
      <c r="D39" s="15" t="s">
        <v>24</v>
      </c>
      <c r="E39" s="17" t="s">
        <v>83</v>
      </c>
      <c r="F39" s="17" t="s">
        <v>42</v>
      </c>
      <c r="G39" s="18"/>
      <c r="H39" s="19">
        <v>800</v>
      </c>
      <c r="I39" s="19">
        <v>800</v>
      </c>
      <c r="J39" s="19">
        <v>800</v>
      </c>
      <c r="K39" s="22">
        <f t="shared" ref="K39:K63" si="1">ROUND(J39/I39,4)</f>
        <v>1</v>
      </c>
      <c r="L39" s="21">
        <v>20</v>
      </c>
      <c r="M39" s="23">
        <v>40</v>
      </c>
      <c r="N39" s="24"/>
      <c r="O39" s="21">
        <v>30</v>
      </c>
      <c r="P39" s="21">
        <v>10</v>
      </c>
      <c r="Q39" s="21">
        <v>100</v>
      </c>
      <c r="R39" s="15"/>
    </row>
    <row r="40" spans="1:18">
      <c r="A40" s="15">
        <v>36</v>
      </c>
      <c r="B40" s="54" t="s">
        <v>23</v>
      </c>
      <c r="C40" s="15">
        <v>36</v>
      </c>
      <c r="D40" s="15" t="s">
        <v>24</v>
      </c>
      <c r="E40" s="17" t="s">
        <v>84</v>
      </c>
      <c r="F40" s="17" t="s">
        <v>42</v>
      </c>
      <c r="G40" s="18"/>
      <c r="H40" s="19">
        <v>1.2</v>
      </c>
      <c r="I40" s="19">
        <v>1.2</v>
      </c>
      <c r="J40" s="19">
        <v>1.2</v>
      </c>
      <c r="K40" s="22">
        <f t="shared" si="1"/>
        <v>1</v>
      </c>
      <c r="L40" s="21">
        <v>20</v>
      </c>
      <c r="M40" s="23">
        <v>40</v>
      </c>
      <c r="N40" s="24"/>
      <c r="O40" s="21">
        <v>30</v>
      </c>
      <c r="P40" s="21">
        <v>10</v>
      </c>
      <c r="Q40" s="21">
        <v>100</v>
      </c>
      <c r="R40" s="15"/>
    </row>
    <row r="41" spans="1:18">
      <c r="A41" s="15">
        <v>37</v>
      </c>
      <c r="B41" s="54" t="s">
        <v>23</v>
      </c>
      <c r="C41" s="15">
        <v>37</v>
      </c>
      <c r="D41" s="15" t="s">
        <v>24</v>
      </c>
      <c r="E41" s="17" t="s">
        <v>85</v>
      </c>
      <c r="F41" s="17" t="s">
        <v>42</v>
      </c>
      <c r="G41" s="18"/>
      <c r="H41" s="19">
        <v>1.82</v>
      </c>
      <c r="I41" s="19">
        <v>1.82</v>
      </c>
      <c r="J41" s="19">
        <v>1.82</v>
      </c>
      <c r="K41" s="22">
        <f t="shared" si="1"/>
        <v>1</v>
      </c>
      <c r="L41" s="21">
        <v>20</v>
      </c>
      <c r="M41" s="23">
        <v>40</v>
      </c>
      <c r="N41" s="24"/>
      <c r="O41" s="21">
        <v>30</v>
      </c>
      <c r="P41" s="21">
        <v>10</v>
      </c>
      <c r="Q41" s="21">
        <v>100</v>
      </c>
      <c r="R41" s="15"/>
    </row>
    <row r="42" spans="1:18">
      <c r="A42" s="15">
        <v>38</v>
      </c>
      <c r="B42" s="54" t="s">
        <v>23</v>
      </c>
      <c r="C42" s="15">
        <v>38</v>
      </c>
      <c r="D42" s="15" t="s">
        <v>24</v>
      </c>
      <c r="E42" s="17" t="s">
        <v>86</v>
      </c>
      <c r="F42" s="17" t="s">
        <v>42</v>
      </c>
      <c r="G42" s="18"/>
      <c r="H42" s="19">
        <v>2.05</v>
      </c>
      <c r="I42" s="19">
        <v>2.05</v>
      </c>
      <c r="J42" s="19">
        <v>2.05</v>
      </c>
      <c r="K42" s="22">
        <f t="shared" si="1"/>
        <v>1</v>
      </c>
      <c r="L42" s="21">
        <v>20</v>
      </c>
      <c r="M42" s="23">
        <v>40</v>
      </c>
      <c r="N42" s="24"/>
      <c r="O42" s="21">
        <v>30</v>
      </c>
      <c r="P42" s="21">
        <v>10</v>
      </c>
      <c r="Q42" s="21">
        <v>100</v>
      </c>
      <c r="R42" s="15"/>
    </row>
    <row r="43" spans="1:18">
      <c r="A43" s="15">
        <v>39</v>
      </c>
      <c r="B43" s="54" t="s">
        <v>23</v>
      </c>
      <c r="C43" s="15">
        <v>39</v>
      </c>
      <c r="D43" s="15" t="s">
        <v>24</v>
      </c>
      <c r="E43" s="17" t="s">
        <v>87</v>
      </c>
      <c r="F43" s="17" t="s">
        <v>38</v>
      </c>
      <c r="G43" s="18"/>
      <c r="H43" s="19">
        <v>0.45</v>
      </c>
      <c r="I43" s="19">
        <v>0.45</v>
      </c>
      <c r="J43" s="19">
        <v>0.45</v>
      </c>
      <c r="K43" s="22">
        <f t="shared" si="1"/>
        <v>1</v>
      </c>
      <c r="L43" s="21">
        <v>20</v>
      </c>
      <c r="M43" s="21">
        <v>20</v>
      </c>
      <c r="N43" s="21">
        <v>20</v>
      </c>
      <c r="O43" s="21">
        <v>30</v>
      </c>
      <c r="P43" s="21">
        <v>10</v>
      </c>
      <c r="Q43" s="21">
        <v>100</v>
      </c>
      <c r="R43" s="15"/>
    </row>
    <row r="44" spans="1:18">
      <c r="A44" s="15">
        <v>40</v>
      </c>
      <c r="B44" s="54" t="s">
        <v>23</v>
      </c>
      <c r="C44" s="15">
        <v>40</v>
      </c>
      <c r="D44" s="15" t="s">
        <v>24</v>
      </c>
      <c r="E44" s="17" t="s">
        <v>88</v>
      </c>
      <c r="F44" s="17" t="s">
        <v>89</v>
      </c>
      <c r="G44" s="18"/>
      <c r="H44" s="19">
        <v>20.35</v>
      </c>
      <c r="I44" s="19">
        <v>20.35</v>
      </c>
      <c r="J44" s="19">
        <v>20.3</v>
      </c>
      <c r="K44" s="22">
        <f t="shared" si="1"/>
        <v>0.9975</v>
      </c>
      <c r="L44" s="21">
        <v>19.95</v>
      </c>
      <c r="M44" s="21">
        <v>20</v>
      </c>
      <c r="N44" s="21">
        <v>20</v>
      </c>
      <c r="O44" s="21">
        <v>30</v>
      </c>
      <c r="P44" s="21">
        <v>10</v>
      </c>
      <c r="Q44" s="21">
        <v>99.95</v>
      </c>
      <c r="R44" s="15"/>
    </row>
    <row r="45" spans="1:18">
      <c r="A45" s="15">
        <v>41</v>
      </c>
      <c r="B45" s="54" t="s">
        <v>23</v>
      </c>
      <c r="C45" s="15">
        <v>41</v>
      </c>
      <c r="D45" s="15" t="s">
        <v>24</v>
      </c>
      <c r="E45" s="17" t="s">
        <v>90</v>
      </c>
      <c r="F45" s="17" t="s">
        <v>89</v>
      </c>
      <c r="G45" s="18"/>
      <c r="H45" s="19">
        <v>13.04</v>
      </c>
      <c r="I45" s="19">
        <v>13.04</v>
      </c>
      <c r="J45" s="19">
        <v>13.04</v>
      </c>
      <c r="K45" s="22">
        <f t="shared" si="1"/>
        <v>1</v>
      </c>
      <c r="L45" s="21">
        <v>20</v>
      </c>
      <c r="M45" s="23">
        <v>40</v>
      </c>
      <c r="N45" s="24"/>
      <c r="O45" s="21">
        <v>30</v>
      </c>
      <c r="P45" s="21">
        <v>10</v>
      </c>
      <c r="Q45" s="21">
        <v>100</v>
      </c>
      <c r="R45" s="15"/>
    </row>
    <row r="46" spans="1:18">
      <c r="A46" s="15">
        <v>42</v>
      </c>
      <c r="B46" s="54" t="s">
        <v>23</v>
      </c>
      <c r="C46" s="15">
        <v>42</v>
      </c>
      <c r="D46" s="15" t="s">
        <v>24</v>
      </c>
      <c r="E46" s="17" t="s">
        <v>91</v>
      </c>
      <c r="F46" s="17" t="s">
        <v>89</v>
      </c>
      <c r="G46" s="18"/>
      <c r="H46" s="19">
        <v>56.35</v>
      </c>
      <c r="I46" s="19">
        <v>56.35</v>
      </c>
      <c r="J46" s="19">
        <v>56.35</v>
      </c>
      <c r="K46" s="22">
        <f t="shared" si="1"/>
        <v>1</v>
      </c>
      <c r="L46" s="21">
        <v>20</v>
      </c>
      <c r="M46" s="23">
        <v>40</v>
      </c>
      <c r="N46" s="24"/>
      <c r="O46" s="21">
        <v>30</v>
      </c>
      <c r="P46" s="21">
        <v>10</v>
      </c>
      <c r="Q46" s="21">
        <v>100</v>
      </c>
      <c r="R46" s="15"/>
    </row>
    <row r="47" spans="1:18">
      <c r="A47" s="15">
        <v>43</v>
      </c>
      <c r="B47" s="54" t="s">
        <v>23</v>
      </c>
      <c r="C47" s="15">
        <v>43</v>
      </c>
      <c r="D47" s="15" t="s">
        <v>24</v>
      </c>
      <c r="E47" s="17" t="s">
        <v>92</v>
      </c>
      <c r="F47" s="17" t="s">
        <v>48</v>
      </c>
      <c r="G47" s="18"/>
      <c r="H47" s="19">
        <v>3</v>
      </c>
      <c r="I47" s="19">
        <v>3</v>
      </c>
      <c r="J47" s="19">
        <v>3</v>
      </c>
      <c r="K47" s="22">
        <f t="shared" si="1"/>
        <v>1</v>
      </c>
      <c r="L47" s="21">
        <v>20</v>
      </c>
      <c r="M47" s="21">
        <v>20</v>
      </c>
      <c r="N47" s="21">
        <v>20</v>
      </c>
      <c r="O47" s="21">
        <v>30</v>
      </c>
      <c r="P47" s="21">
        <v>10</v>
      </c>
      <c r="Q47" s="21">
        <v>100</v>
      </c>
      <c r="R47" s="15"/>
    </row>
    <row r="48" ht="21.75" spans="1:18">
      <c r="A48" s="15">
        <v>44</v>
      </c>
      <c r="B48" s="54" t="s">
        <v>23</v>
      </c>
      <c r="C48" s="15">
        <v>44</v>
      </c>
      <c r="D48" s="15" t="s">
        <v>24</v>
      </c>
      <c r="E48" s="17" t="s">
        <v>93</v>
      </c>
      <c r="F48" s="17" t="s">
        <v>38</v>
      </c>
      <c r="G48" s="18"/>
      <c r="H48" s="19">
        <v>252</v>
      </c>
      <c r="I48" s="19">
        <v>252</v>
      </c>
      <c r="J48" s="19">
        <v>46.86</v>
      </c>
      <c r="K48" s="22">
        <f t="shared" si="1"/>
        <v>0.186</v>
      </c>
      <c r="L48" s="21">
        <v>3.72</v>
      </c>
      <c r="M48" s="23">
        <v>40</v>
      </c>
      <c r="N48" s="24"/>
      <c r="O48" s="21">
        <v>30</v>
      </c>
      <c r="P48" s="21">
        <v>10</v>
      </c>
      <c r="Q48" s="21">
        <v>83.72</v>
      </c>
      <c r="R48" s="34" t="s">
        <v>94</v>
      </c>
    </row>
    <row r="49" spans="1:18">
      <c r="A49" s="15">
        <v>45</v>
      </c>
      <c r="B49" s="54" t="s">
        <v>23</v>
      </c>
      <c r="C49" s="15">
        <v>45</v>
      </c>
      <c r="D49" s="15" t="s">
        <v>24</v>
      </c>
      <c r="E49" s="17" t="s">
        <v>95</v>
      </c>
      <c r="F49" s="17" t="s">
        <v>96</v>
      </c>
      <c r="G49" s="18"/>
      <c r="H49" s="19">
        <v>229</v>
      </c>
      <c r="I49" s="19">
        <v>229</v>
      </c>
      <c r="J49" s="19">
        <v>229</v>
      </c>
      <c r="K49" s="22">
        <f t="shared" si="1"/>
        <v>1</v>
      </c>
      <c r="L49" s="21">
        <v>20</v>
      </c>
      <c r="M49" s="23">
        <v>40</v>
      </c>
      <c r="N49" s="24"/>
      <c r="O49" s="21">
        <v>30</v>
      </c>
      <c r="P49" s="21">
        <v>10</v>
      </c>
      <c r="Q49" s="21">
        <v>100</v>
      </c>
      <c r="R49" s="15"/>
    </row>
    <row r="50" spans="1:18">
      <c r="A50" s="15">
        <v>46</v>
      </c>
      <c r="B50" s="54" t="s">
        <v>23</v>
      </c>
      <c r="C50" s="15">
        <v>46</v>
      </c>
      <c r="D50" s="15" t="s">
        <v>24</v>
      </c>
      <c r="E50" s="17" t="s">
        <v>97</v>
      </c>
      <c r="F50" s="17" t="s">
        <v>38</v>
      </c>
      <c r="G50" s="18"/>
      <c r="H50" s="19">
        <v>220</v>
      </c>
      <c r="I50" s="19">
        <v>220</v>
      </c>
      <c r="J50" s="19">
        <v>217.68</v>
      </c>
      <c r="K50" s="22">
        <f t="shared" si="1"/>
        <v>0.9895</v>
      </c>
      <c r="L50" s="21">
        <v>19.79</v>
      </c>
      <c r="M50" s="23">
        <v>40</v>
      </c>
      <c r="N50" s="24"/>
      <c r="O50" s="21">
        <v>30</v>
      </c>
      <c r="P50" s="21">
        <v>10</v>
      </c>
      <c r="Q50" s="21">
        <v>99.79</v>
      </c>
      <c r="R50" s="15"/>
    </row>
    <row r="51" spans="1:18">
      <c r="A51" s="15">
        <v>47</v>
      </c>
      <c r="B51" s="54" t="s">
        <v>23</v>
      </c>
      <c r="C51" s="15">
        <v>47</v>
      </c>
      <c r="D51" s="15" t="s">
        <v>24</v>
      </c>
      <c r="E51" s="17" t="s">
        <v>98</v>
      </c>
      <c r="F51" s="17" t="s">
        <v>89</v>
      </c>
      <c r="G51" s="18"/>
      <c r="H51" s="19">
        <v>20</v>
      </c>
      <c r="I51" s="19">
        <v>20</v>
      </c>
      <c r="J51" s="19">
        <v>20</v>
      </c>
      <c r="K51" s="22">
        <f t="shared" si="1"/>
        <v>1</v>
      </c>
      <c r="L51" s="21">
        <v>20</v>
      </c>
      <c r="M51" s="23">
        <v>40</v>
      </c>
      <c r="N51" s="24"/>
      <c r="O51" s="21">
        <v>30</v>
      </c>
      <c r="P51" s="21">
        <v>10</v>
      </c>
      <c r="Q51" s="21">
        <v>100</v>
      </c>
      <c r="R51" s="15"/>
    </row>
    <row r="52" spans="1:18">
      <c r="A52" s="15">
        <v>48</v>
      </c>
      <c r="B52" s="54" t="s">
        <v>23</v>
      </c>
      <c r="C52" s="15">
        <v>48</v>
      </c>
      <c r="D52" s="15" t="s">
        <v>24</v>
      </c>
      <c r="E52" s="17" t="s">
        <v>99</v>
      </c>
      <c r="F52" s="17" t="s">
        <v>89</v>
      </c>
      <c r="G52" s="18"/>
      <c r="H52" s="19">
        <v>80</v>
      </c>
      <c r="I52" s="19">
        <v>80</v>
      </c>
      <c r="J52" s="19">
        <v>80</v>
      </c>
      <c r="K52" s="22">
        <f t="shared" si="1"/>
        <v>1</v>
      </c>
      <c r="L52" s="21">
        <v>20</v>
      </c>
      <c r="M52" s="23">
        <v>40</v>
      </c>
      <c r="N52" s="24"/>
      <c r="O52" s="21">
        <v>30</v>
      </c>
      <c r="P52" s="21">
        <v>10</v>
      </c>
      <c r="Q52" s="21">
        <v>100</v>
      </c>
      <c r="R52" s="15"/>
    </row>
    <row r="53" spans="1:18">
      <c r="A53" s="15">
        <v>49</v>
      </c>
      <c r="B53" s="54" t="s">
        <v>23</v>
      </c>
      <c r="C53" s="15">
        <v>49</v>
      </c>
      <c r="D53" s="15" t="s">
        <v>24</v>
      </c>
      <c r="E53" s="17" t="s">
        <v>100</v>
      </c>
      <c r="F53" s="17" t="s">
        <v>56</v>
      </c>
      <c r="G53" s="18"/>
      <c r="H53" s="19">
        <v>249</v>
      </c>
      <c r="I53" s="19">
        <v>249</v>
      </c>
      <c r="J53" s="19">
        <v>199.2</v>
      </c>
      <c r="K53" s="22">
        <f t="shared" si="1"/>
        <v>0.8</v>
      </c>
      <c r="L53" s="21">
        <v>16</v>
      </c>
      <c r="M53" s="23">
        <v>38.18</v>
      </c>
      <c r="N53" s="32"/>
      <c r="O53" s="23">
        <v>40</v>
      </c>
      <c r="P53" s="24"/>
      <c r="Q53" s="21">
        <v>94.18</v>
      </c>
      <c r="R53" s="15"/>
    </row>
    <row r="54" spans="1:18">
      <c r="A54" s="15">
        <v>50</v>
      </c>
      <c r="B54" s="54" t="s">
        <v>23</v>
      </c>
      <c r="C54" s="15">
        <v>50</v>
      </c>
      <c r="D54" s="15" t="s">
        <v>24</v>
      </c>
      <c r="E54" s="17" t="s">
        <v>101</v>
      </c>
      <c r="F54" s="17" t="s">
        <v>38</v>
      </c>
      <c r="G54" s="18"/>
      <c r="H54" s="19">
        <v>5.88</v>
      </c>
      <c r="I54" s="19">
        <v>5.88</v>
      </c>
      <c r="J54" s="19">
        <v>5.88</v>
      </c>
      <c r="K54" s="22">
        <f t="shared" si="1"/>
        <v>1</v>
      </c>
      <c r="L54" s="21">
        <v>20</v>
      </c>
      <c r="M54" s="21">
        <v>20</v>
      </c>
      <c r="N54" s="21">
        <v>13.23</v>
      </c>
      <c r="O54" s="23">
        <v>40</v>
      </c>
      <c r="P54" s="24"/>
      <c r="Q54" s="21">
        <v>93.23</v>
      </c>
      <c r="R54" s="15"/>
    </row>
    <row r="55" spans="1:18">
      <c r="A55" s="15">
        <v>51</v>
      </c>
      <c r="B55" s="54" t="s">
        <v>23</v>
      </c>
      <c r="C55" s="15">
        <v>51</v>
      </c>
      <c r="D55" s="15" t="s">
        <v>24</v>
      </c>
      <c r="E55" s="17" t="s">
        <v>102</v>
      </c>
      <c r="F55" s="17" t="s">
        <v>38</v>
      </c>
      <c r="G55" s="18"/>
      <c r="H55" s="19">
        <v>337.52</v>
      </c>
      <c r="I55" s="19">
        <v>337.52</v>
      </c>
      <c r="J55" s="19">
        <v>337.52</v>
      </c>
      <c r="K55" s="22">
        <f t="shared" si="1"/>
        <v>1</v>
      </c>
      <c r="L55" s="21">
        <v>20</v>
      </c>
      <c r="M55" s="21">
        <v>20</v>
      </c>
      <c r="N55" s="21">
        <v>20</v>
      </c>
      <c r="O55" s="23">
        <v>40</v>
      </c>
      <c r="P55" s="24"/>
      <c r="Q55" s="21">
        <v>100</v>
      </c>
      <c r="R55" s="15"/>
    </row>
    <row r="56" spans="1:18">
      <c r="A56" s="15">
        <v>52</v>
      </c>
      <c r="B56" s="54" t="s">
        <v>23</v>
      </c>
      <c r="C56" s="15">
        <v>52</v>
      </c>
      <c r="D56" s="15" t="s">
        <v>24</v>
      </c>
      <c r="E56" s="17" t="s">
        <v>103</v>
      </c>
      <c r="F56" s="17" t="s">
        <v>38</v>
      </c>
      <c r="G56" s="18"/>
      <c r="H56" s="19">
        <v>5</v>
      </c>
      <c r="I56" s="19">
        <v>5</v>
      </c>
      <c r="J56" s="19">
        <v>5</v>
      </c>
      <c r="K56" s="22">
        <f t="shared" si="1"/>
        <v>1</v>
      </c>
      <c r="L56" s="21">
        <v>20</v>
      </c>
      <c r="M56" s="21">
        <v>20</v>
      </c>
      <c r="N56" s="21">
        <v>20</v>
      </c>
      <c r="O56" s="23">
        <v>40</v>
      </c>
      <c r="P56" s="24"/>
      <c r="Q56" s="21">
        <v>100</v>
      </c>
      <c r="R56" s="15"/>
    </row>
    <row r="57" spans="1:18">
      <c r="A57" s="15">
        <v>53</v>
      </c>
      <c r="B57" s="54" t="s">
        <v>23</v>
      </c>
      <c r="C57" s="15">
        <v>53</v>
      </c>
      <c r="D57" s="15" t="s">
        <v>24</v>
      </c>
      <c r="E57" s="17" t="s">
        <v>104</v>
      </c>
      <c r="F57" s="17" t="s">
        <v>38</v>
      </c>
      <c r="G57" s="18"/>
      <c r="H57" s="19">
        <v>14</v>
      </c>
      <c r="I57" s="19">
        <v>14</v>
      </c>
      <c r="J57" s="19">
        <v>14</v>
      </c>
      <c r="K57" s="22">
        <f t="shared" si="1"/>
        <v>1</v>
      </c>
      <c r="L57" s="21">
        <v>20</v>
      </c>
      <c r="M57" s="21">
        <v>20</v>
      </c>
      <c r="N57" s="21">
        <v>20</v>
      </c>
      <c r="O57" s="23">
        <v>40</v>
      </c>
      <c r="P57" s="24"/>
      <c r="Q57" s="21">
        <v>100</v>
      </c>
      <c r="R57" s="15"/>
    </row>
    <row r="58" spans="1:18">
      <c r="A58" s="15">
        <v>54</v>
      </c>
      <c r="B58" s="54" t="s">
        <v>23</v>
      </c>
      <c r="C58" s="15">
        <v>54</v>
      </c>
      <c r="D58" s="15" t="s">
        <v>24</v>
      </c>
      <c r="E58" s="17" t="s">
        <v>105</v>
      </c>
      <c r="F58" s="17" t="s">
        <v>38</v>
      </c>
      <c r="G58" s="18"/>
      <c r="H58" s="19">
        <v>34.48</v>
      </c>
      <c r="I58" s="19">
        <v>34.48</v>
      </c>
      <c r="J58" s="19">
        <v>34.48</v>
      </c>
      <c r="K58" s="22">
        <f t="shared" si="1"/>
        <v>1</v>
      </c>
      <c r="L58" s="21">
        <v>20</v>
      </c>
      <c r="M58" s="21">
        <v>20</v>
      </c>
      <c r="N58" s="21">
        <v>20</v>
      </c>
      <c r="O58" s="23">
        <v>40</v>
      </c>
      <c r="P58" s="24"/>
      <c r="Q58" s="21">
        <v>100</v>
      </c>
      <c r="R58" s="15"/>
    </row>
    <row r="59" spans="1:18">
      <c r="A59" s="15">
        <v>55</v>
      </c>
      <c r="B59" s="54" t="s">
        <v>23</v>
      </c>
      <c r="C59" s="15">
        <v>55</v>
      </c>
      <c r="D59" s="15" t="s">
        <v>24</v>
      </c>
      <c r="E59" s="17" t="s">
        <v>106</v>
      </c>
      <c r="F59" s="17" t="s">
        <v>38</v>
      </c>
      <c r="G59" s="18"/>
      <c r="H59" s="19">
        <v>71.52</v>
      </c>
      <c r="I59" s="19">
        <v>71.52</v>
      </c>
      <c r="J59" s="19">
        <v>50.52</v>
      </c>
      <c r="K59" s="22">
        <f t="shared" si="1"/>
        <v>0.7064</v>
      </c>
      <c r="L59" s="21">
        <v>14.13</v>
      </c>
      <c r="M59" s="21">
        <v>20</v>
      </c>
      <c r="N59" s="21">
        <v>20</v>
      </c>
      <c r="O59" s="23">
        <v>40</v>
      </c>
      <c r="P59" s="24"/>
      <c r="Q59" s="21">
        <v>94.13</v>
      </c>
      <c r="R59" s="15"/>
    </row>
    <row r="60" spans="1:18">
      <c r="A60" s="15">
        <v>56</v>
      </c>
      <c r="B60" s="54" t="s">
        <v>23</v>
      </c>
      <c r="C60" s="15">
        <v>56</v>
      </c>
      <c r="D60" s="15" t="s">
        <v>24</v>
      </c>
      <c r="E60" s="17" t="s">
        <v>107</v>
      </c>
      <c r="F60" s="17" t="s">
        <v>108</v>
      </c>
      <c r="G60" s="18"/>
      <c r="H60" s="19">
        <v>77.95</v>
      </c>
      <c r="I60" s="19">
        <v>77.95</v>
      </c>
      <c r="J60" s="19">
        <v>77.95</v>
      </c>
      <c r="K60" s="22">
        <f t="shared" si="1"/>
        <v>1</v>
      </c>
      <c r="L60" s="21">
        <v>20</v>
      </c>
      <c r="M60" s="23">
        <v>40</v>
      </c>
      <c r="N60" s="24"/>
      <c r="O60" s="21">
        <v>30</v>
      </c>
      <c r="P60" s="21">
        <v>10</v>
      </c>
      <c r="Q60" s="21">
        <v>100</v>
      </c>
      <c r="R60" s="15"/>
    </row>
    <row r="61" spans="1:18">
      <c r="A61" s="15">
        <v>57</v>
      </c>
      <c r="B61" s="54" t="s">
        <v>23</v>
      </c>
      <c r="C61" s="15">
        <v>57</v>
      </c>
      <c r="D61" s="15" t="s">
        <v>24</v>
      </c>
      <c r="E61" s="17" t="s">
        <v>109</v>
      </c>
      <c r="F61" s="17" t="s">
        <v>108</v>
      </c>
      <c r="G61" s="18"/>
      <c r="H61" s="19">
        <v>6.52</v>
      </c>
      <c r="I61" s="19">
        <v>6.52</v>
      </c>
      <c r="J61" s="19">
        <v>6.52</v>
      </c>
      <c r="K61" s="22">
        <f t="shared" si="1"/>
        <v>1</v>
      </c>
      <c r="L61" s="21">
        <v>20</v>
      </c>
      <c r="M61" s="23">
        <v>40</v>
      </c>
      <c r="N61" s="24"/>
      <c r="O61" s="21">
        <v>30</v>
      </c>
      <c r="P61" s="21">
        <v>10</v>
      </c>
      <c r="Q61" s="21">
        <v>100</v>
      </c>
      <c r="R61" s="15"/>
    </row>
    <row r="62" spans="1:18">
      <c r="A62" s="15">
        <v>58</v>
      </c>
      <c r="B62" s="54" t="s">
        <v>23</v>
      </c>
      <c r="C62" s="15">
        <v>58</v>
      </c>
      <c r="D62" s="15" t="s">
        <v>24</v>
      </c>
      <c r="E62" s="17" t="s">
        <v>110</v>
      </c>
      <c r="F62" s="17" t="s">
        <v>42</v>
      </c>
      <c r="G62" s="18"/>
      <c r="H62" s="19">
        <v>34</v>
      </c>
      <c r="I62" s="19">
        <v>34</v>
      </c>
      <c r="J62" s="19">
        <v>34</v>
      </c>
      <c r="K62" s="22">
        <f t="shared" si="1"/>
        <v>1</v>
      </c>
      <c r="L62" s="21">
        <v>20</v>
      </c>
      <c r="M62" s="23">
        <v>40</v>
      </c>
      <c r="N62" s="24"/>
      <c r="O62" s="21">
        <v>30</v>
      </c>
      <c r="P62" s="21">
        <v>10</v>
      </c>
      <c r="Q62" s="21">
        <v>100</v>
      </c>
      <c r="R62" s="15"/>
    </row>
    <row r="63" spans="1:18">
      <c r="A63" s="15">
        <v>59</v>
      </c>
      <c r="B63" s="54" t="s">
        <v>23</v>
      </c>
      <c r="C63" s="15">
        <v>59</v>
      </c>
      <c r="D63" s="15" t="s">
        <v>24</v>
      </c>
      <c r="E63" s="17" t="s">
        <v>111</v>
      </c>
      <c r="F63" s="17" t="s">
        <v>38</v>
      </c>
      <c r="G63" s="18"/>
      <c r="H63" s="19">
        <v>90.95</v>
      </c>
      <c r="I63" s="19">
        <v>90.95</v>
      </c>
      <c r="J63" s="19">
        <v>90.95</v>
      </c>
      <c r="K63" s="22">
        <f t="shared" si="1"/>
        <v>1</v>
      </c>
      <c r="L63" s="21">
        <v>20</v>
      </c>
      <c r="M63" s="23">
        <v>40</v>
      </c>
      <c r="N63" s="24"/>
      <c r="O63" s="21">
        <v>30</v>
      </c>
      <c r="P63" s="21">
        <v>10</v>
      </c>
      <c r="Q63" s="21">
        <v>100</v>
      </c>
      <c r="R63" s="15"/>
    </row>
    <row r="64" spans="1:18">
      <c r="A64" s="15">
        <v>60</v>
      </c>
      <c r="B64" s="54" t="s">
        <v>23</v>
      </c>
      <c r="C64" s="15">
        <v>60</v>
      </c>
      <c r="D64" s="15" t="s">
        <v>24</v>
      </c>
      <c r="E64" s="15" t="s">
        <v>112</v>
      </c>
      <c r="F64" s="15" t="s">
        <v>56</v>
      </c>
      <c r="G64" s="18">
        <v>2000</v>
      </c>
      <c r="H64" s="21">
        <v>-984</v>
      </c>
      <c r="I64" s="21">
        <v>1016</v>
      </c>
      <c r="J64" s="21">
        <v>1016</v>
      </c>
      <c r="K64" s="22">
        <f t="shared" ref="K64:K72" si="2">ROUND(J64/I64,4)</f>
        <v>1</v>
      </c>
      <c r="L64" s="21">
        <v>20</v>
      </c>
      <c r="M64" s="31">
        <v>40</v>
      </c>
      <c r="N64" s="31"/>
      <c r="O64" s="21">
        <v>27</v>
      </c>
      <c r="P64" s="21">
        <v>10</v>
      </c>
      <c r="Q64" s="21">
        <f>SUM(L64:P64)</f>
        <v>97</v>
      </c>
      <c r="R64" s="15"/>
    </row>
    <row r="65" spans="1:18">
      <c r="A65" s="15">
        <v>61</v>
      </c>
      <c r="B65" s="54" t="s">
        <v>23</v>
      </c>
      <c r="C65" s="15">
        <v>61</v>
      </c>
      <c r="D65" s="15" t="s">
        <v>24</v>
      </c>
      <c r="E65" s="15" t="s">
        <v>113</v>
      </c>
      <c r="F65" s="15" t="s">
        <v>42</v>
      </c>
      <c r="G65" s="18">
        <v>1759</v>
      </c>
      <c r="H65" s="21"/>
      <c r="I65" s="21">
        <v>1759</v>
      </c>
      <c r="J65" s="21">
        <v>1603.73</v>
      </c>
      <c r="K65" s="22">
        <f t="shared" si="2"/>
        <v>0.9117</v>
      </c>
      <c r="L65" s="21">
        <v>18.23</v>
      </c>
      <c r="M65" s="31">
        <v>37.85</v>
      </c>
      <c r="N65" s="31"/>
      <c r="O65" s="21">
        <v>27</v>
      </c>
      <c r="P65" s="21">
        <v>10</v>
      </c>
      <c r="Q65" s="21">
        <f t="shared" ref="Q65:Q72" si="3">SUM(L65:P65)</f>
        <v>93.08</v>
      </c>
      <c r="R65" s="15"/>
    </row>
    <row r="66" spans="1:18">
      <c r="A66" s="15">
        <v>62</v>
      </c>
      <c r="B66" s="54" t="s">
        <v>23</v>
      </c>
      <c r="C66" s="15">
        <v>62</v>
      </c>
      <c r="D66" s="15" t="s">
        <v>24</v>
      </c>
      <c r="E66" s="15" t="s">
        <v>114</v>
      </c>
      <c r="F66" s="15" t="s">
        <v>115</v>
      </c>
      <c r="G66" s="18">
        <v>1768.25</v>
      </c>
      <c r="H66" s="21"/>
      <c r="I66" s="21">
        <v>1768.25</v>
      </c>
      <c r="J66" s="21">
        <v>1768.25</v>
      </c>
      <c r="K66" s="22">
        <f t="shared" si="2"/>
        <v>1</v>
      </c>
      <c r="L66" s="21">
        <v>20</v>
      </c>
      <c r="M66" s="31">
        <v>40</v>
      </c>
      <c r="N66" s="31"/>
      <c r="O66" s="21">
        <v>30</v>
      </c>
      <c r="P66" s="21">
        <v>10</v>
      </c>
      <c r="Q66" s="21">
        <f t="shared" si="3"/>
        <v>100</v>
      </c>
      <c r="R66" s="15"/>
    </row>
    <row r="67" ht="43.45" spans="1:18">
      <c r="A67" s="15">
        <v>63</v>
      </c>
      <c r="B67" s="54" t="s">
        <v>23</v>
      </c>
      <c r="C67" s="15">
        <v>63</v>
      </c>
      <c r="D67" s="15" t="s">
        <v>24</v>
      </c>
      <c r="E67" s="37" t="s">
        <v>116</v>
      </c>
      <c r="F67" s="15" t="s">
        <v>115</v>
      </c>
      <c r="G67" s="18">
        <v>2393.8</v>
      </c>
      <c r="H67" s="21">
        <f>I67-G67</f>
        <v>1125.26</v>
      </c>
      <c r="I67" s="21">
        <v>3519.06</v>
      </c>
      <c r="J67" s="21">
        <v>1805</v>
      </c>
      <c r="K67" s="22">
        <f t="shared" si="2"/>
        <v>0.5129</v>
      </c>
      <c r="L67" s="21">
        <v>10.26</v>
      </c>
      <c r="M67" s="31">
        <v>29.2</v>
      </c>
      <c r="N67" s="31"/>
      <c r="O67" s="21">
        <v>27</v>
      </c>
      <c r="P67" s="21">
        <v>10</v>
      </c>
      <c r="Q67" s="21">
        <f t="shared" si="3"/>
        <v>76.46</v>
      </c>
      <c r="R67" s="34" t="s">
        <v>117</v>
      </c>
    </row>
    <row r="68" spans="1:18">
      <c r="A68" s="15">
        <v>64</v>
      </c>
      <c r="B68" s="54" t="s">
        <v>23</v>
      </c>
      <c r="C68" s="15">
        <v>64</v>
      </c>
      <c r="D68" s="15" t="s">
        <v>24</v>
      </c>
      <c r="E68" s="15" t="s">
        <v>118</v>
      </c>
      <c r="F68" s="15" t="s">
        <v>115</v>
      </c>
      <c r="G68" s="18">
        <v>1176.95</v>
      </c>
      <c r="H68" s="21"/>
      <c r="I68" s="21">
        <v>1176.95</v>
      </c>
      <c r="J68" s="21">
        <v>1096.17</v>
      </c>
      <c r="K68" s="22">
        <f t="shared" si="2"/>
        <v>0.9314</v>
      </c>
      <c r="L68" s="21">
        <v>18.63</v>
      </c>
      <c r="M68" s="31">
        <v>38.11</v>
      </c>
      <c r="N68" s="31"/>
      <c r="O68" s="21">
        <v>27</v>
      </c>
      <c r="P68" s="21">
        <v>10</v>
      </c>
      <c r="Q68" s="21">
        <f t="shared" si="3"/>
        <v>93.74</v>
      </c>
      <c r="R68" s="15"/>
    </row>
    <row r="69" spans="1:18">
      <c r="A69" s="15">
        <v>65</v>
      </c>
      <c r="B69" s="54" t="s">
        <v>23</v>
      </c>
      <c r="C69" s="15">
        <v>65</v>
      </c>
      <c r="D69" s="15" t="s">
        <v>24</v>
      </c>
      <c r="E69" s="15" t="s">
        <v>119</v>
      </c>
      <c r="F69" s="15" t="s">
        <v>120</v>
      </c>
      <c r="G69" s="18">
        <v>5217.93</v>
      </c>
      <c r="H69" s="21">
        <f>I69-G69</f>
        <v>984</v>
      </c>
      <c r="I69" s="21">
        <v>6201.93</v>
      </c>
      <c r="J69" s="21">
        <v>6201.93</v>
      </c>
      <c r="K69" s="22">
        <f t="shared" si="2"/>
        <v>1</v>
      </c>
      <c r="L69" s="21">
        <v>20</v>
      </c>
      <c r="M69" s="31">
        <v>36.2</v>
      </c>
      <c r="N69" s="31"/>
      <c r="O69" s="21">
        <v>30</v>
      </c>
      <c r="P69" s="21">
        <v>10</v>
      </c>
      <c r="Q69" s="21">
        <f t="shared" si="3"/>
        <v>96.2</v>
      </c>
      <c r="R69" s="15"/>
    </row>
    <row r="70" ht="54.35" spans="1:18">
      <c r="A70" s="15">
        <v>66</v>
      </c>
      <c r="B70" s="54" t="s">
        <v>23</v>
      </c>
      <c r="C70" s="15">
        <v>66</v>
      </c>
      <c r="D70" s="15" t="s">
        <v>24</v>
      </c>
      <c r="E70" s="15" t="s">
        <v>121</v>
      </c>
      <c r="F70" s="15" t="s">
        <v>122</v>
      </c>
      <c r="G70" s="18"/>
      <c r="H70" s="21">
        <v>1112.5</v>
      </c>
      <c r="I70" s="21">
        <v>1112.5</v>
      </c>
      <c r="J70" s="21">
        <v>1112.5</v>
      </c>
      <c r="K70" s="22">
        <f t="shared" si="2"/>
        <v>1</v>
      </c>
      <c r="L70" s="21">
        <v>20</v>
      </c>
      <c r="M70" s="31">
        <v>34.4</v>
      </c>
      <c r="N70" s="31"/>
      <c r="O70" s="21">
        <v>24.4</v>
      </c>
      <c r="P70" s="21">
        <v>10</v>
      </c>
      <c r="Q70" s="21">
        <f t="shared" si="3"/>
        <v>88.8</v>
      </c>
      <c r="R70" s="34" t="s">
        <v>123</v>
      </c>
    </row>
    <row r="71" spans="1:18">
      <c r="A71" s="15">
        <v>67</v>
      </c>
      <c r="B71" s="54" t="s">
        <v>23</v>
      </c>
      <c r="C71" s="15">
        <v>67</v>
      </c>
      <c r="D71" s="15" t="s">
        <v>24</v>
      </c>
      <c r="E71" s="15" t="s">
        <v>124</v>
      </c>
      <c r="F71" s="15" t="s">
        <v>96</v>
      </c>
      <c r="G71" s="18"/>
      <c r="H71" s="21">
        <v>2776</v>
      </c>
      <c r="I71" s="21">
        <v>2776</v>
      </c>
      <c r="J71" s="21">
        <v>2776</v>
      </c>
      <c r="K71" s="22">
        <f t="shared" si="2"/>
        <v>1</v>
      </c>
      <c r="L71" s="21">
        <v>20</v>
      </c>
      <c r="M71" s="21">
        <v>20</v>
      </c>
      <c r="N71" s="21">
        <v>20</v>
      </c>
      <c r="O71" s="21">
        <v>30</v>
      </c>
      <c r="P71" s="21">
        <v>10</v>
      </c>
      <c r="Q71" s="21">
        <f t="shared" si="3"/>
        <v>100</v>
      </c>
      <c r="R71" s="15"/>
    </row>
    <row r="72" ht="32.6" spans="1:18">
      <c r="A72" s="15">
        <v>68</v>
      </c>
      <c r="B72" s="54" t="s">
        <v>23</v>
      </c>
      <c r="C72" s="15">
        <v>68</v>
      </c>
      <c r="D72" s="15" t="s">
        <v>24</v>
      </c>
      <c r="E72" s="15" t="s">
        <v>125</v>
      </c>
      <c r="F72" s="15" t="s">
        <v>38</v>
      </c>
      <c r="G72" s="18"/>
      <c r="H72" s="21">
        <v>2224</v>
      </c>
      <c r="I72" s="21">
        <v>2224</v>
      </c>
      <c r="J72" s="21">
        <v>2224</v>
      </c>
      <c r="K72" s="22">
        <f t="shared" si="2"/>
        <v>1</v>
      </c>
      <c r="L72" s="21">
        <v>20</v>
      </c>
      <c r="M72" s="21">
        <v>20</v>
      </c>
      <c r="N72" s="21">
        <v>12</v>
      </c>
      <c r="O72" s="21">
        <v>27</v>
      </c>
      <c r="P72" s="21">
        <v>10</v>
      </c>
      <c r="Q72" s="21">
        <f t="shared" si="3"/>
        <v>89</v>
      </c>
      <c r="R72" s="34" t="s">
        <v>126</v>
      </c>
    </row>
  </sheetData>
  <mergeCells count="82">
    <mergeCell ref="A1:R1"/>
    <mergeCell ref="A2:D2"/>
    <mergeCell ref="G2:J2"/>
    <mergeCell ref="G3:I3"/>
    <mergeCell ref="L3:Q3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O36:P36"/>
    <mergeCell ref="O37:P37"/>
    <mergeCell ref="M38:N38"/>
    <mergeCell ref="M39:N39"/>
    <mergeCell ref="M40:N40"/>
    <mergeCell ref="M41:N41"/>
    <mergeCell ref="M42:N42"/>
    <mergeCell ref="M45:N45"/>
    <mergeCell ref="M46:N46"/>
    <mergeCell ref="M48:N48"/>
    <mergeCell ref="M49:N49"/>
    <mergeCell ref="M50:N50"/>
    <mergeCell ref="M51:N51"/>
    <mergeCell ref="M52:N52"/>
    <mergeCell ref="M53:N53"/>
    <mergeCell ref="O53:P53"/>
    <mergeCell ref="O54:P54"/>
    <mergeCell ref="O55:P55"/>
    <mergeCell ref="O56:P56"/>
    <mergeCell ref="O57:P57"/>
    <mergeCell ref="O58:P58"/>
    <mergeCell ref="O59:P59"/>
    <mergeCell ref="M60:N60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A3:A4"/>
    <mergeCell ref="B3:B4"/>
    <mergeCell ref="C3:C4"/>
    <mergeCell ref="D3:D4"/>
    <mergeCell ref="E3:E4"/>
    <mergeCell ref="F3:F4"/>
    <mergeCell ref="J3:J4"/>
    <mergeCell ref="K3:K4"/>
    <mergeCell ref="L22:L23"/>
    <mergeCell ref="O22:O23"/>
    <mergeCell ref="P22:P23"/>
    <mergeCell ref="Q22:Q23"/>
    <mergeCell ref="R3:R4"/>
    <mergeCell ref="R22:R23"/>
    <mergeCell ref="M22:N23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VivianQ</cp:lastModifiedBy>
  <dcterms:created xsi:type="dcterms:W3CDTF">2022-01-13T09:26:00Z</dcterms:created>
  <dcterms:modified xsi:type="dcterms:W3CDTF">2024-05-22T02:50:11Z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