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1"/>
  </bookViews>
  <sheets>
    <sheet name="1000w以上" sheetId="1" r:id="rId1"/>
    <sheet name="1000w以下 " sheetId="4" r:id="rId2"/>
  </sheets>
  <definedNames>
    <definedName name="_xlnm._FilterDatabase" localSheetId="0" hidden="1">'1000w以上'!$A$3:$P$29</definedName>
    <definedName name="_xlnm.Print_Area" localSheetId="0">'1000w以上'!$A$1:$P$27</definedName>
    <definedName name="_xlnm._FilterDatabase" localSheetId="1" hidden="1">'1000w以下 '!$A$6:$O$63</definedName>
    <definedName name="_xlnm.Print_Area" localSheetId="1">'1000w以下 '!$A$1:$O$63</definedName>
    <definedName name="_xlnm.Print_Titles" localSheetId="1">'1000w以下 '!$4:$5</definedName>
    <definedName name="_xlnm.Print_Titles" localSheetId="0">'1000w以上'!$3:$4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author>
  </authors>
  <commentList>
    <comment ref="J6" authorId="0">
      <text>
        <r>
          <rPr>
            <b/>
            <sz val="9"/>
            <rFont val="宋体"/>
            <charset val="134"/>
          </rPr>
          <t>Admin:</t>
        </r>
        <r>
          <rPr>
            <sz val="9"/>
            <rFont val="宋体"/>
            <charset val="134"/>
          </rPr>
          <t xml:space="preserve">
未设置成本指标</t>
        </r>
      </text>
    </comment>
    <comment ref="L6" authorId="0">
      <text>
        <r>
          <rPr>
            <b/>
            <sz val="9"/>
            <rFont val="宋体"/>
            <charset val="134"/>
          </rPr>
          <t>Admin:</t>
        </r>
        <r>
          <rPr>
            <sz val="9"/>
            <rFont val="宋体"/>
            <charset val="134"/>
          </rPr>
          <t xml:space="preserve">
未设置效益指标</t>
        </r>
      </text>
    </comment>
    <comment ref="J7" authorId="0">
      <text>
        <r>
          <rPr>
            <b/>
            <sz val="9"/>
            <rFont val="宋体"/>
            <charset val="134"/>
          </rPr>
          <t>Admin:</t>
        </r>
        <r>
          <rPr>
            <sz val="9"/>
            <rFont val="宋体"/>
            <charset val="134"/>
          </rPr>
          <t xml:space="preserve">
未设置成本指标</t>
        </r>
      </text>
    </comment>
    <comment ref="J8" authorId="0">
      <text>
        <r>
          <rPr>
            <b/>
            <sz val="9"/>
            <rFont val="宋体"/>
            <charset val="134"/>
          </rPr>
          <t>Admin:</t>
        </r>
        <r>
          <rPr>
            <sz val="9"/>
            <rFont val="宋体"/>
            <charset val="134"/>
          </rPr>
          <t xml:space="preserve">
未设置成本指标</t>
        </r>
      </text>
    </comment>
    <comment ref="L8" authorId="0">
      <text>
        <r>
          <rPr>
            <b/>
            <sz val="9"/>
            <rFont val="宋体"/>
            <charset val="134"/>
          </rPr>
          <t>Admin:</t>
        </r>
        <r>
          <rPr>
            <sz val="9"/>
            <rFont val="宋体"/>
            <charset val="134"/>
          </rPr>
          <t xml:space="preserve">
未设置效益指标</t>
        </r>
      </text>
    </comment>
    <comment ref="J9" authorId="0">
      <text>
        <r>
          <rPr>
            <b/>
            <sz val="9"/>
            <rFont val="宋体"/>
            <charset val="134"/>
          </rPr>
          <t>Admin:</t>
        </r>
        <r>
          <rPr>
            <sz val="9"/>
            <rFont val="宋体"/>
            <charset val="134"/>
          </rPr>
          <t xml:space="preserve">
为设置成本指标</t>
        </r>
      </text>
    </comment>
    <comment ref="L9" authorId="0">
      <text>
        <r>
          <rPr>
            <b/>
            <sz val="9"/>
            <rFont val="宋体"/>
            <charset val="134"/>
          </rPr>
          <t>Admin:</t>
        </r>
        <r>
          <rPr>
            <sz val="9"/>
            <rFont val="宋体"/>
            <charset val="134"/>
          </rPr>
          <t xml:space="preserve">
未设置效益指标</t>
        </r>
      </text>
    </comment>
    <comment ref="J11" authorId="0">
      <text>
        <r>
          <rPr>
            <b/>
            <sz val="9"/>
            <rFont val="宋体"/>
            <charset val="134"/>
          </rPr>
          <t>Admin:</t>
        </r>
        <r>
          <rPr>
            <sz val="9"/>
            <rFont val="宋体"/>
            <charset val="134"/>
          </rPr>
          <t xml:space="preserve">
未设置成本指标</t>
        </r>
      </text>
    </comment>
    <comment ref="L11" authorId="0">
      <text>
        <r>
          <rPr>
            <b/>
            <sz val="9"/>
            <rFont val="宋体"/>
            <charset val="134"/>
          </rPr>
          <t>Admin:</t>
        </r>
        <r>
          <rPr>
            <sz val="9"/>
            <rFont val="宋体"/>
            <charset val="134"/>
          </rPr>
          <t xml:space="preserve">
未设置效益指标</t>
        </r>
      </text>
    </comment>
    <comment ref="J13" authorId="0">
      <text>
        <r>
          <rPr>
            <b/>
            <sz val="9"/>
            <rFont val="宋体"/>
            <charset val="134"/>
          </rPr>
          <t>Admin:</t>
        </r>
        <r>
          <rPr>
            <sz val="9"/>
            <rFont val="宋体"/>
            <charset val="134"/>
          </rPr>
          <t xml:space="preserve">
未设置成本</t>
        </r>
      </text>
    </comment>
    <comment ref="J21" authorId="0">
      <text>
        <r>
          <rPr>
            <b/>
            <sz val="9"/>
            <rFont val="宋体"/>
            <charset val="134"/>
          </rPr>
          <t>Admin:</t>
        </r>
        <r>
          <rPr>
            <sz val="9"/>
            <rFont val="宋体"/>
            <charset val="134"/>
          </rPr>
          <t xml:space="preserve">
未设置成本指标</t>
        </r>
      </text>
    </comment>
    <comment ref="L21" authorId="0">
      <text>
        <r>
          <rPr>
            <b/>
            <sz val="9"/>
            <rFont val="宋体"/>
            <charset val="134"/>
          </rPr>
          <t>Admin:</t>
        </r>
        <r>
          <rPr>
            <sz val="9"/>
            <rFont val="宋体"/>
            <charset val="134"/>
          </rPr>
          <t xml:space="preserve">
未设置效益指标</t>
        </r>
      </text>
    </comment>
    <comment ref="J22" authorId="0">
      <text>
        <r>
          <rPr>
            <b/>
            <sz val="9"/>
            <rFont val="宋体"/>
            <charset val="134"/>
          </rPr>
          <t>Admin:</t>
        </r>
        <r>
          <rPr>
            <sz val="9"/>
            <rFont val="宋体"/>
            <charset val="134"/>
          </rPr>
          <t xml:space="preserve">
未设置成本指标</t>
        </r>
      </text>
    </comment>
    <comment ref="L22" authorId="0">
      <text>
        <r>
          <rPr>
            <b/>
            <sz val="9"/>
            <rFont val="宋体"/>
            <charset val="134"/>
          </rPr>
          <t>Admin:</t>
        </r>
        <r>
          <rPr>
            <sz val="9"/>
            <rFont val="宋体"/>
            <charset val="134"/>
          </rPr>
          <t xml:space="preserve">
未设置效益指标</t>
        </r>
      </text>
    </comment>
    <comment ref="J23" authorId="0">
      <text>
        <r>
          <rPr>
            <b/>
            <sz val="9"/>
            <rFont val="宋体"/>
            <charset val="134"/>
          </rPr>
          <t>Admin:</t>
        </r>
        <r>
          <rPr>
            <sz val="9"/>
            <rFont val="宋体"/>
            <charset val="134"/>
          </rPr>
          <t xml:space="preserve">
未设成本指标</t>
        </r>
      </text>
    </comment>
    <comment ref="L23" authorId="0">
      <text>
        <r>
          <rPr>
            <b/>
            <sz val="9"/>
            <rFont val="宋体"/>
            <charset val="134"/>
          </rPr>
          <t>Admin:</t>
        </r>
        <r>
          <rPr>
            <sz val="9"/>
            <rFont val="宋体"/>
            <charset val="134"/>
          </rPr>
          <t xml:space="preserve">
未设效益指标</t>
        </r>
      </text>
    </comment>
    <comment ref="J24" authorId="0">
      <text>
        <r>
          <rPr>
            <b/>
            <sz val="9"/>
            <rFont val="宋体"/>
            <charset val="134"/>
          </rPr>
          <t>Admin:</t>
        </r>
        <r>
          <rPr>
            <sz val="9"/>
            <rFont val="宋体"/>
            <charset val="134"/>
          </rPr>
          <t xml:space="preserve">
未设置成本指标</t>
        </r>
      </text>
    </comment>
    <comment ref="L24" authorId="0">
      <text>
        <r>
          <rPr>
            <b/>
            <sz val="9"/>
            <rFont val="宋体"/>
            <charset val="134"/>
          </rPr>
          <t>Admin:</t>
        </r>
        <r>
          <rPr>
            <sz val="9"/>
            <rFont val="宋体"/>
            <charset val="134"/>
          </rPr>
          <t xml:space="preserve">
未设置效益指标</t>
        </r>
      </text>
    </comment>
    <comment ref="J25" authorId="0">
      <text>
        <r>
          <rPr>
            <b/>
            <sz val="9"/>
            <rFont val="宋体"/>
            <charset val="134"/>
          </rPr>
          <t>Admin:</t>
        </r>
        <r>
          <rPr>
            <sz val="9"/>
            <rFont val="宋体"/>
            <charset val="134"/>
          </rPr>
          <t xml:space="preserve">
未设置成本指标</t>
        </r>
      </text>
    </comment>
    <comment ref="J26" authorId="0">
      <text>
        <r>
          <rPr>
            <b/>
            <sz val="9"/>
            <rFont val="宋体"/>
            <charset val="134"/>
          </rPr>
          <t>Admin:</t>
        </r>
        <r>
          <rPr>
            <sz val="9"/>
            <rFont val="宋体"/>
            <charset val="134"/>
          </rPr>
          <t xml:space="preserve">
未设置成本指标</t>
        </r>
      </text>
    </comment>
    <comment ref="L26" authorId="0">
      <text>
        <r>
          <rPr>
            <b/>
            <sz val="9"/>
            <rFont val="宋体"/>
            <charset val="134"/>
          </rPr>
          <t>Admin:</t>
        </r>
        <r>
          <rPr>
            <sz val="9"/>
            <rFont val="宋体"/>
            <charset val="134"/>
          </rPr>
          <t xml:space="preserve">
未设置效益指标</t>
        </r>
      </text>
    </comment>
    <comment ref="J27" authorId="0">
      <text>
        <r>
          <rPr>
            <b/>
            <sz val="9"/>
            <rFont val="宋体"/>
            <charset val="134"/>
          </rPr>
          <t>Admin:</t>
        </r>
        <r>
          <rPr>
            <sz val="9"/>
            <rFont val="宋体"/>
            <charset val="134"/>
          </rPr>
          <t xml:space="preserve">
未设置成本指标</t>
        </r>
      </text>
    </comment>
    <comment ref="J46" authorId="0">
      <text>
        <r>
          <rPr>
            <b/>
            <sz val="9"/>
            <rFont val="宋体"/>
            <charset val="134"/>
          </rPr>
          <t>Admin:</t>
        </r>
        <r>
          <rPr>
            <sz val="9"/>
            <rFont val="宋体"/>
            <charset val="134"/>
          </rPr>
          <t xml:space="preserve">
未设置成本指标</t>
        </r>
      </text>
    </comment>
    <comment ref="J62" authorId="0">
      <text>
        <r>
          <rPr>
            <b/>
            <sz val="9"/>
            <rFont val="宋体"/>
            <charset val="134"/>
          </rPr>
          <t>Admin:</t>
        </r>
        <r>
          <rPr>
            <sz val="9"/>
            <rFont val="宋体"/>
            <charset val="134"/>
          </rPr>
          <t xml:space="preserve">
未设置成本指标</t>
        </r>
      </text>
    </comment>
    <comment ref="L62" authorId="0">
      <text>
        <r>
          <rPr>
            <b/>
            <sz val="9"/>
            <rFont val="宋体"/>
            <charset val="134"/>
          </rPr>
          <t>Admin:</t>
        </r>
        <r>
          <rPr>
            <sz val="9"/>
            <rFont val="宋体"/>
            <charset val="134"/>
          </rPr>
          <t xml:space="preserve">
未设置效益指标</t>
        </r>
      </text>
    </comment>
  </commentList>
</comments>
</file>

<file path=xl/sharedStrings.xml><?xml version="1.0" encoding="utf-8"?>
<sst xmlns="http://schemas.openxmlformats.org/spreadsheetml/2006/main" count="303" uniqueCount="135">
  <si>
    <t>2024年度武汉市东西湖区住房和城市更新局部门项目绩效自评情况汇总表</t>
  </si>
  <si>
    <t>填表人：</t>
  </si>
  <si>
    <t>联系电话：</t>
  </si>
  <si>
    <t>单位：万元</t>
  </si>
  <si>
    <t>序号</t>
  </si>
  <si>
    <t>预算部门</t>
  </si>
  <si>
    <t>项目名称</t>
  </si>
  <si>
    <t>实施科室（单位）</t>
  </si>
  <si>
    <t>全年预算数</t>
  </si>
  <si>
    <t>全年
执行数</t>
  </si>
  <si>
    <t>项目自评得分</t>
  </si>
  <si>
    <t>指标偏差大或未完成原因分析（简要概述）</t>
  </si>
  <si>
    <t>未完成原因</t>
  </si>
  <si>
    <t>年初
预算数</t>
  </si>
  <si>
    <t>年中追加数/调减数</t>
  </si>
  <si>
    <t>小计</t>
  </si>
  <si>
    <t>预算执行
（20分）</t>
  </si>
  <si>
    <t>成本指标（20分）</t>
  </si>
  <si>
    <t>产出指标
（20分）</t>
  </si>
  <si>
    <t>效益指标
（30分）</t>
  </si>
  <si>
    <t>满意度指标
（10分）</t>
  </si>
  <si>
    <t>合计</t>
  </si>
  <si>
    <t>武汉市东西湖区住房和城市更新局</t>
  </si>
  <si>
    <t>批而未供土地项目相关费用</t>
  </si>
  <si>
    <t>建设科</t>
  </si>
  <si>
    <t>金湖银河项目</t>
  </si>
  <si>
    <t>金银湖片区道路工程</t>
  </si>
  <si>
    <t>创谷路跨河大桥及大湖口闸建设工程项目</t>
  </si>
  <si>
    <t>还建房进度款</t>
  </si>
  <si>
    <t>国家网安基地及PPP项目政府财政付费</t>
  </si>
  <si>
    <t>城更科</t>
  </si>
  <si>
    <t>2021年东西湖区老旧小区改造项目</t>
  </si>
  <si>
    <t>物业科</t>
  </si>
  <si>
    <t>武汉房交会东西湖区2024年奖补资金</t>
  </si>
  <si>
    <t>交易中心、物业科、开发科</t>
  </si>
  <si>
    <t>2024年东西湖区老旧小区改造（中央补助资金）</t>
  </si>
  <si>
    <t>东西湖区擦亮小镇项目</t>
  </si>
  <si>
    <t>莲花湖片区道路工程</t>
  </si>
  <si>
    <t>2022年路灯新建及改造打包项目</t>
  </si>
  <si>
    <t>临空港新城市政道路及综合管廊PPP项目</t>
  </si>
  <si>
    <t>2021年路灯新建及改造打包项目</t>
  </si>
  <si>
    <t>市政路灯及综合管理编制管理</t>
  </si>
  <si>
    <t>东西湖区乡村振兴及环境提升工程</t>
  </si>
  <si>
    <t>建设科、园林科</t>
  </si>
  <si>
    <t>2022-2023年度老旧小区提质改造工程</t>
  </si>
  <si>
    <t>国家网络安全人才与创新基地人才社区及轻轨1号线沿线配套建设项目</t>
  </si>
  <si>
    <t>园林绿化养护及零星绿化改造工程</t>
  </si>
  <si>
    <t>园林科、绿服中心</t>
  </si>
  <si>
    <t>泛金湖片区生态旅游融合项目一期</t>
  </si>
  <si>
    <t>园林科</t>
  </si>
  <si>
    <t>府河生态休闲运动中心</t>
  </si>
  <si>
    <t>环网安二期及泥达湖周边生态绿化建设项目</t>
  </si>
  <si>
    <t>网谷智慧体育公园</t>
  </si>
  <si>
    <t xml:space="preserve"> </t>
  </si>
  <si>
    <t xml:space="preserve">               2024年度武汉市东西湖区住房和城市更新局部门项目绩效自评情况汇总表</t>
  </si>
  <si>
    <t>辅助工作经费</t>
  </si>
  <si>
    <t>局办</t>
  </si>
  <si>
    <t>压地农民工安置费</t>
  </si>
  <si>
    <t>预算数418.31万元，执行数248.11万元，执行率59.31%，预算数未使用完系一是绩效工资中的30%根据考核结果发放，年度考核工作一般在次年年初布置，2024年度考核于2025年2月究成并于次月发放30%绩工资;二是年初预算申报时几类特殊人群特遇中包含社保、医保以及公积金的单位和个人部分，该费用随其他在编行政、事业人员一同缴纳，未使用项目预算，因此造成与预算数存在偏差。</t>
  </si>
  <si>
    <t>法律顾问服务费及“三项制度”专项费</t>
  </si>
  <si>
    <t>法规科、局办、建设科、租住中心、园林科</t>
  </si>
  <si>
    <t>物业管理费</t>
  </si>
  <si>
    <t>改制企业维稳经费</t>
  </si>
  <si>
    <t>党建经费及文明创建经费</t>
  </si>
  <si>
    <t xml:space="preserve">预算数15万元，执行数12,91万元，执行率86.09%，党员人数由2023年底101人减少至76人，参与学习教育党员人数下降，导致党建经费执行率较低。
</t>
  </si>
  <si>
    <t>自建房房屋安全鉴定</t>
  </si>
  <si>
    <t>安全鉴定站</t>
  </si>
  <si>
    <t>局乡村振兴工作队及帮扶项目经费</t>
  </si>
  <si>
    <t>乡村振兴工作队</t>
  </si>
  <si>
    <t xml:space="preserve">1、预算数19.8万元，执行数8.7万元，执行率43.9%，执行率偏低系财政资金紧张，未安排计划。
</t>
  </si>
  <si>
    <t>第39届40届41届武汉房交会东西湖区2024年奖补资金</t>
  </si>
  <si>
    <t>1.时效指标“符合购房补贴条件的购房人申请通过后补贴发放时间”“符合购房维修资金补贴条件的购房人申请通过后补贴发放时间”“符合购房贷款贴息条件的购房人申请通过后补贴发放时间”，依据不充分，不得分。
2.效益指标，非量化指标，按完成情况的90%计分。</t>
  </si>
  <si>
    <t>第39届40届41届武汉房交会东西湖区奖补资金</t>
  </si>
  <si>
    <t>第39届40届武汉房交会东西湖区2023年奖补资金</t>
  </si>
  <si>
    <t>稻香片区道路工程项目</t>
  </si>
  <si>
    <t>PPP项目第三方服务费</t>
  </si>
  <si>
    <t>共享路跨河大桥项目</t>
  </si>
  <si>
    <t>政府性住房基金支出</t>
  </si>
  <si>
    <t>物业住宅小区日常监管服务</t>
  </si>
  <si>
    <t xml:space="preserve">预算数263.11万元，执行数210万元，执行率79.82%，执行率偏低系财政资金紧张，未安排计划。
</t>
  </si>
  <si>
    <t>保障房费用</t>
  </si>
  <si>
    <t>住房保障科</t>
  </si>
  <si>
    <t>房产交易工作专业技能服务外包</t>
  </si>
  <si>
    <t>交易中心</t>
  </si>
  <si>
    <t xml:space="preserve">预算数22.19万元，执行数166.56万元，执行率74.96%，执行率偏低系财政资金紧张，未安排计划。
</t>
  </si>
  <si>
    <t>白蚁防治及房屋安全管理费</t>
  </si>
  <si>
    <t>白蚁防治所、建设科</t>
  </si>
  <si>
    <t>预算数400.31万元，执行数173.19万元，由于白蚁防治服务实施，款项暂未支付，使执行率偏低。</t>
  </si>
  <si>
    <t>消防审验技术服务</t>
  </si>
  <si>
    <t>消防服务中心</t>
  </si>
  <si>
    <t>房产系统专网光纤及局各口光纤费</t>
  </si>
  <si>
    <t>档案整理、扫描服务及档案维护</t>
  </si>
  <si>
    <t>机关、房管档案室、档案馆</t>
  </si>
  <si>
    <t>年初预算数为130.36万元，其中局OA平台改造费用预算为90万元，招标后合同签订支付方式为分年度支付，导致当年支付金额仅为18.40万元，使执行率偏低。</t>
  </si>
  <si>
    <t>武汉金泰利置业有限公司诉区住建局合同纠纷案件相关款项</t>
  </si>
  <si>
    <t>临空港新城三店砖厂四条道路工程</t>
  </si>
  <si>
    <t>东西湖高速出入口匝道内环境整治提升项目</t>
  </si>
  <si>
    <t>”四三“行动人居环境综合整治项目</t>
  </si>
  <si>
    <t>全区还建房配套设施完善工程</t>
  </si>
  <si>
    <t>2023年中央财政支持住房租赁市场发展试点补助资金</t>
  </si>
  <si>
    <t>临空港新城十条道路工程</t>
  </si>
  <si>
    <t>东西湖区嘉禾园听涛公寓过街商铺不动产登记相关税费</t>
  </si>
  <si>
    <t>碧水大道(常青北路至金银潭大道)两侧带状公园景观</t>
  </si>
  <si>
    <t>乡村振兴示范带建设（2023年村增万树）</t>
  </si>
  <si>
    <t>1、预算数95万元，执行数60万元，执行率63.16%，执行率偏低系财政资金紧张，未安排计划。
2、效益指标无佐证材料,按设定分值的80%计分。</t>
  </si>
  <si>
    <t>金银湖街道丽水佳园老旧小区试点</t>
  </si>
  <si>
    <t>路灯历年建设遗留费用</t>
  </si>
  <si>
    <t>湖北省城乡建设发展引导资金</t>
  </si>
  <si>
    <t>航达航空科技产业园片区周边道路工程</t>
  </si>
  <si>
    <t>金银潭片区道路工程</t>
  </si>
  <si>
    <t>碧水大道及其连通路网道路工程</t>
  </si>
  <si>
    <t>泛金银湖生态融合旅游二期</t>
  </si>
  <si>
    <t>环金银湖绿道花蜜驿站鸢尾园、金桥驿站月季园</t>
  </si>
  <si>
    <t>市政基础设施相关规划方案及债券前期费</t>
  </si>
  <si>
    <t>1、项目预算执行率较低，财政资金紧张，未安排计划。
2、效益指标无佐证材料，按分值的90%计分。
3、本项目单位未设置成本指标，成本指标按分值90%计分。</t>
  </si>
  <si>
    <t>2021年城市出入口、医院、学校周边绿化景观提升</t>
  </si>
  <si>
    <t>临空港大道景观改造工程（二期）</t>
  </si>
  <si>
    <t>走新线(革新大道至福利院)景观建设</t>
  </si>
  <si>
    <t>2022年小微湿地生态修复建设</t>
  </si>
  <si>
    <t>2019-2021年已完成财审园林绿化工程</t>
  </si>
  <si>
    <t>府河公园一期“梧桐雨”生态修复综合治理工程</t>
  </si>
  <si>
    <t>墨水湖绿道及周边环境提升项目</t>
  </si>
  <si>
    <t>东西湖罗港“市民农园”建设工程</t>
  </si>
  <si>
    <t>食品加工园区、走马岭物流园区景观提升项目</t>
  </si>
  <si>
    <t>常青花园美丽街区创建(含清风园二期廉政教育基地)建设项目工程总承包EPC</t>
  </si>
  <si>
    <t>临空港新城片区公园、广场绿地建设</t>
  </si>
  <si>
    <t>环黄塘湖绿道景观工程(含极地海洋公园段改造提升)项目</t>
  </si>
  <si>
    <t>2023年菊展及2023年城市道路绿化提升项目</t>
  </si>
  <si>
    <t>财政资金紧张，未安排计划。预算数120万元，执行数30万元，执行率偏低系城市道路绿化提升项目，未收到区级拨付资金通知，故预算执行率偏低。</t>
  </si>
  <si>
    <t>杜公湖国家湿地公园(二期)及周边区域造林绿化项目</t>
  </si>
  <si>
    <t>东西湖区四环线生态带北段绿化工程</t>
  </si>
  <si>
    <t>建筑行业第三方服务费</t>
  </si>
  <si>
    <t>建管站、图审办、安全站</t>
  </si>
  <si>
    <t>年初预算资金1988万元，调减资金1499.52万元（划转区自建局），剩余预算资金488.48万元。其中预算80万元作为市政工程项目的质量检测服务、图审服务、安全文明施工巡查等第三方服务费，由于市政工程质量安全监督站于2024年9月成立并开展工作，当年未发生第三方服务费，使执行率偏低。</t>
  </si>
  <si>
    <t>府河绿楔（杜公湖周边）生态修复项目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</si>
</sst>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_ ;[Red]\-0.00\ "/>
    <numFmt numFmtId="179" formatCode="#,##0.00_ "/>
  </numFmts>
  <fonts count="40">
    <font>
      <sz val="11"/>
      <color theme="1"/>
      <name val="宋体"/>
      <charset val="134"/>
      <scheme val="minor"/>
    </font>
    <font>
      <sz val="12"/>
      <color theme="1"/>
      <name val="宋体"/>
      <charset val="134"/>
    </font>
    <font>
      <sz val="11"/>
      <color theme="1"/>
      <name val="黑体"/>
      <charset val="134"/>
    </font>
    <font>
      <sz val="11"/>
      <color theme="1"/>
      <name val="宋体"/>
      <charset val="134"/>
    </font>
    <font>
      <sz val="11"/>
      <name val="宋体"/>
      <charset val="134"/>
    </font>
    <font>
      <sz val="11"/>
      <name val="宋体"/>
      <charset val="134"/>
      <scheme val="minor"/>
    </font>
    <font>
      <sz val="11"/>
      <color rgb="FFFF0000"/>
      <name val="宋体"/>
      <charset val="134"/>
    </font>
    <font>
      <sz val="10"/>
      <name val="宋体"/>
      <charset val="134"/>
      <scheme val="minor"/>
    </font>
    <font>
      <sz val="10"/>
      <color theme="1"/>
      <name val="宋体"/>
      <charset val="134"/>
      <scheme val="minor"/>
    </font>
    <font>
      <sz val="16"/>
      <name val="方正小标宋简体"/>
      <charset val="134"/>
    </font>
    <font>
      <sz val="10"/>
      <name val="宋体"/>
      <charset val="134"/>
    </font>
    <font>
      <sz val="10"/>
      <color theme="1"/>
      <name val="宋体"/>
      <charset val="134"/>
    </font>
    <font>
      <sz val="10"/>
      <name val="黑体"/>
      <charset val="134"/>
    </font>
    <font>
      <sz val="10"/>
      <color theme="1"/>
      <name val="黑体"/>
      <charset val="134"/>
    </font>
    <font>
      <sz val="11"/>
      <color rgb="FFFF0000"/>
      <name val="宋体"/>
      <charset val="134"/>
      <scheme val="minor"/>
    </font>
    <font>
      <sz val="10"/>
      <color rgb="FFFF0000"/>
      <name val="宋体"/>
      <charset val="134"/>
    </font>
    <font>
      <sz val="10"/>
      <color rgb="FF000000"/>
      <name val="宋体"/>
      <charset val="134"/>
    </font>
    <font>
      <sz val="12"/>
      <name val="宋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diagonal/>
    </border>
    <border>
      <left/>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3" borderId="18" applyNumberFormat="0" applyAlignment="0" applyProtection="0">
      <alignment vertical="center"/>
    </xf>
    <xf numFmtId="0" fontId="28" fillId="4" borderId="19" applyNumberFormat="0" applyAlignment="0" applyProtection="0">
      <alignment vertical="center"/>
    </xf>
    <xf numFmtId="0" fontId="29" fillId="4" borderId="18" applyNumberFormat="0" applyAlignment="0" applyProtection="0">
      <alignment vertical="center"/>
    </xf>
    <xf numFmtId="0" fontId="30" fillId="5"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11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4" fillId="0" borderId="0" xfId="0" applyFont="1" applyFill="1" applyAlignment="1">
      <alignment vertical="center"/>
    </xf>
    <xf numFmtId="0" fontId="3" fillId="0" borderId="0" xfId="0" applyFont="1" applyFill="1" applyAlignment="1">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176" fontId="0" fillId="0" borderId="0" xfId="0" applyNumberFormat="1" applyFill="1" applyAlignment="1">
      <alignment vertical="center"/>
    </xf>
    <xf numFmtId="176" fontId="0" fillId="0" borderId="0" xfId="0" applyNumberFormat="1" applyFill="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176" fontId="8" fillId="0" borderId="0" xfId="0" applyNumberFormat="1"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176" fontId="11" fillId="0" borderId="0" xfId="0" applyNumberFormat="1" applyFont="1" applyFill="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2" xfId="0" applyFill="1" applyBorder="1" applyAlignment="1">
      <alignment horizontal="center" vertical="center"/>
    </xf>
    <xf numFmtId="176" fontId="11" fillId="0" borderId="3" xfId="0" applyNumberFormat="1" applyFont="1" applyFill="1" applyBorder="1" applyAlignment="1">
      <alignment horizontal="center" vertical="center" wrapText="1"/>
    </xf>
    <xf numFmtId="0" fontId="0" fillId="0" borderId="2" xfId="0" applyFill="1" applyBorder="1" applyAlignment="1">
      <alignment horizontal="left" vertical="center" wrapText="1"/>
    </xf>
    <xf numFmtId="0" fontId="5" fillId="0" borderId="2" xfId="0" applyFont="1" applyFill="1" applyBorder="1" applyAlignment="1">
      <alignment horizontal="left" vertical="center" wrapText="1"/>
    </xf>
    <xf numFmtId="176" fontId="10" fillId="0" borderId="3"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8" fontId="0" fillId="0" borderId="2" xfId="0" applyNumberFormat="1" applyFill="1" applyBorder="1" applyAlignment="1">
      <alignment horizontal="center" vertical="center"/>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176" fontId="14"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176" fontId="15" fillId="0" borderId="2"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0" fontId="0" fillId="0" borderId="2" xfId="0" applyFill="1" applyBorder="1" applyAlignment="1">
      <alignment horizontal="center" vertical="center" wrapText="1"/>
    </xf>
    <xf numFmtId="0" fontId="10"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0" fillId="0" borderId="0" xfId="0" applyFont="1" applyFill="1" applyAlignment="1">
      <alignment horizontal="left"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16"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16" fillId="0" borderId="8" xfId="0" applyFont="1" applyFill="1" applyBorder="1" applyAlignment="1">
      <alignment horizontal="center" vertical="center" wrapText="1"/>
    </xf>
    <xf numFmtId="0" fontId="11" fillId="0" borderId="2" xfId="0" applyNumberFormat="1" applyFont="1" applyFill="1" applyBorder="1" applyAlignment="1">
      <alignment horizontal="center" vertical="center"/>
    </xf>
    <xf numFmtId="0" fontId="11" fillId="0" borderId="5"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5" fillId="0" borderId="0" xfId="0" applyFont="1" applyFill="1" applyAlignment="1">
      <alignment vertical="center"/>
    </xf>
    <xf numFmtId="0" fontId="17" fillId="0" borderId="0" xfId="0" applyFont="1" applyFill="1" applyAlignment="1">
      <alignment vertical="center"/>
    </xf>
    <xf numFmtId="0" fontId="18" fillId="0" borderId="0" xfId="0" applyFont="1" applyFill="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176" fontId="5" fillId="0" borderId="0" xfId="0" applyNumberFormat="1" applyFont="1" applyFill="1" applyAlignment="1">
      <alignment vertical="center" wrapText="1"/>
    </xf>
    <xf numFmtId="176" fontId="5" fillId="0" borderId="0" xfId="0" applyNumberFormat="1" applyFont="1" applyFill="1" applyAlignment="1">
      <alignment horizontal="center" vertical="center" wrapText="1"/>
    </xf>
    <xf numFmtId="176" fontId="10" fillId="0" borderId="0" xfId="0" applyNumberFormat="1" applyFont="1" applyFill="1" applyAlignment="1">
      <alignment horizontal="center" vertical="center" wrapText="1"/>
    </xf>
    <xf numFmtId="0" fontId="12"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179" fontId="10" fillId="0" borderId="2" xfId="0" applyNumberFormat="1" applyFont="1" applyFill="1" applyBorder="1" applyAlignment="1">
      <alignment horizontal="center" vertical="center" wrapText="1"/>
    </xf>
    <xf numFmtId="179" fontId="10" fillId="0" borderId="3"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76" fontId="7" fillId="0" borderId="0" xfId="0" applyNumberFormat="1" applyFont="1" applyFill="1" applyAlignment="1">
      <alignment horizontal="center" vertical="center" wrapText="1"/>
    </xf>
    <xf numFmtId="0" fontId="5" fillId="0" borderId="0" xfId="0" applyFont="1" applyFill="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179" fontId="10" fillId="0" borderId="2" xfId="0" applyNumberFormat="1" applyFont="1" applyFill="1" applyBorder="1" applyAlignment="1">
      <alignment horizontal="left" vertical="center" wrapText="1"/>
    </xf>
    <xf numFmtId="179" fontId="10" fillId="0" borderId="14" xfId="0" applyNumberFormat="1" applyFont="1" applyFill="1" applyBorder="1" applyAlignment="1">
      <alignment horizontal="center" vertical="center" wrapText="1"/>
    </xf>
    <xf numFmtId="179" fontId="10" fillId="0" borderId="5" xfId="0" applyNumberFormat="1" applyFont="1" applyFill="1" applyBorder="1" applyAlignment="1">
      <alignment horizontal="center" vertical="center" wrapText="1"/>
    </xf>
    <xf numFmtId="179" fontId="10" fillId="0" borderId="2" xfId="0" applyNumberFormat="1" applyFont="1" applyFill="1" applyBorder="1" applyAlignment="1">
      <alignment vertical="center" wrapText="1"/>
    </xf>
    <xf numFmtId="0" fontId="4" fillId="0" borderId="2" xfId="0" applyFont="1" applyFill="1" applyBorder="1" applyAlignment="1">
      <alignment vertical="center"/>
    </xf>
    <xf numFmtId="179" fontId="10" fillId="0" borderId="1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4"/>
  <sheetViews>
    <sheetView tabSelected="1" view="pageBreakPreview" zoomScaleNormal="100" workbookViewId="0">
      <pane xSplit="4" ySplit="4" topLeftCell="E5" activePane="bottomRight" state="frozen"/>
      <selection/>
      <selection pane="topRight"/>
      <selection pane="bottomLeft"/>
      <selection pane="bottomRight" activeCell="D5" sqref="D5"/>
    </sheetView>
  </sheetViews>
  <sheetFormatPr defaultColWidth="9" defaultRowHeight="14.4"/>
  <cols>
    <col min="1" max="1" width="6.25" style="6" customWidth="1"/>
    <col min="2" max="2" width="29.7777777777778" style="81" customWidth="1"/>
    <col min="3" max="3" width="28.4444444444444" style="82" customWidth="1"/>
    <col min="4" max="4" width="16.8703703703704" style="81" customWidth="1"/>
    <col min="5" max="5" width="8.87037037037037" style="81" customWidth="1"/>
    <col min="6" max="6" width="11" style="83" customWidth="1"/>
    <col min="7" max="7" width="12" style="83" customWidth="1"/>
    <col min="8" max="8" width="11.6203703703704" style="84" customWidth="1"/>
    <col min="9" max="12" width="9" style="82"/>
    <col min="13" max="13" width="11.25" style="82" customWidth="1"/>
    <col min="14" max="14" width="7.5" style="82" customWidth="1"/>
    <col min="15" max="15" width="21.4444444444444" style="15" customWidth="1"/>
    <col min="16" max="16" width="10.7777777777778" style="81" hidden="1" customWidth="1"/>
    <col min="17" max="16384" width="9" style="78"/>
  </cols>
  <sheetData>
    <row r="1" s="78" customFormat="1" ht="45" customHeight="1" spans="1:16">
      <c r="A1" s="20" t="s">
        <v>0</v>
      </c>
      <c r="B1" s="20"/>
      <c r="C1" s="20"/>
      <c r="D1" s="20"/>
      <c r="E1" s="20"/>
      <c r="F1" s="20"/>
      <c r="G1" s="20"/>
      <c r="H1" s="20"/>
      <c r="I1" s="20"/>
      <c r="J1" s="20"/>
      <c r="K1" s="20"/>
      <c r="L1" s="20"/>
      <c r="M1" s="20"/>
      <c r="N1" s="20"/>
      <c r="O1" s="20"/>
      <c r="P1" s="98"/>
    </row>
    <row r="2" s="79" customFormat="1" ht="24.95" customHeight="1" spans="1:16">
      <c r="A2" s="21" t="s">
        <v>1</v>
      </c>
      <c r="B2" s="21"/>
      <c r="C2" s="21"/>
      <c r="D2" s="21"/>
      <c r="E2" s="21" t="s">
        <v>2</v>
      </c>
      <c r="F2" s="85"/>
      <c r="G2" s="85"/>
      <c r="H2" s="85"/>
      <c r="I2" s="21"/>
      <c r="J2" s="21"/>
      <c r="K2" s="21"/>
      <c r="L2" s="21"/>
      <c r="M2" s="21"/>
      <c r="N2" s="21"/>
      <c r="O2" s="59" t="s">
        <v>3</v>
      </c>
      <c r="P2" s="21"/>
    </row>
    <row r="3" s="80" customFormat="1" ht="18.95" customHeight="1" spans="1:16">
      <c r="A3" s="24" t="s">
        <v>4</v>
      </c>
      <c r="B3" s="24" t="s">
        <v>5</v>
      </c>
      <c r="C3" s="24" t="s">
        <v>6</v>
      </c>
      <c r="D3" s="24" t="s">
        <v>7</v>
      </c>
      <c r="E3" s="86" t="s">
        <v>8</v>
      </c>
      <c r="F3" s="87"/>
      <c r="G3" s="87"/>
      <c r="H3" s="88" t="s">
        <v>9</v>
      </c>
      <c r="I3" s="101" t="s">
        <v>10</v>
      </c>
      <c r="J3" s="102"/>
      <c r="K3" s="102"/>
      <c r="L3" s="102"/>
      <c r="M3" s="102"/>
      <c r="N3" s="102"/>
      <c r="O3" s="86" t="s">
        <v>11</v>
      </c>
      <c r="P3" s="86" t="s">
        <v>12</v>
      </c>
    </row>
    <row r="4" s="80" customFormat="1" ht="30" customHeight="1" spans="1:16">
      <c r="A4" s="28"/>
      <c r="B4" s="28"/>
      <c r="C4" s="28"/>
      <c r="D4" s="28"/>
      <c r="E4" s="28" t="s">
        <v>13</v>
      </c>
      <c r="F4" s="89" t="s">
        <v>14</v>
      </c>
      <c r="G4" s="89" t="s">
        <v>15</v>
      </c>
      <c r="H4" s="89"/>
      <c r="I4" s="86" t="s">
        <v>16</v>
      </c>
      <c r="J4" s="86" t="s">
        <v>17</v>
      </c>
      <c r="K4" s="86" t="s">
        <v>18</v>
      </c>
      <c r="L4" s="86" t="s">
        <v>19</v>
      </c>
      <c r="M4" s="86" t="s">
        <v>20</v>
      </c>
      <c r="N4" s="101" t="s">
        <v>21</v>
      </c>
      <c r="O4" s="86"/>
      <c r="P4" s="86"/>
    </row>
    <row r="5" s="5" customFormat="1" ht="40" customHeight="1" spans="1:16">
      <c r="A5" s="31">
        <v>1</v>
      </c>
      <c r="B5" s="31" t="s">
        <v>22</v>
      </c>
      <c r="C5" s="90" t="s">
        <v>23</v>
      </c>
      <c r="D5" s="90" t="s">
        <v>24</v>
      </c>
      <c r="E5" s="91"/>
      <c r="F5" s="92">
        <v>6004.971817</v>
      </c>
      <c r="G5" s="39">
        <f>E5+F5</f>
        <v>6004.971817</v>
      </c>
      <c r="H5" s="39">
        <v>6004.971817</v>
      </c>
      <c r="I5" s="42">
        <f>ROUND(H5/G5*20,2)</f>
        <v>20</v>
      </c>
      <c r="J5" s="42">
        <v>10</v>
      </c>
      <c r="K5" s="42">
        <v>20</v>
      </c>
      <c r="L5" s="42">
        <v>30</v>
      </c>
      <c r="M5" s="42">
        <v>10</v>
      </c>
      <c r="N5" s="103">
        <f>I5+J5+K5+L5+M5</f>
        <v>90</v>
      </c>
      <c r="O5" s="64"/>
      <c r="P5" s="42"/>
    </row>
    <row r="6" s="5" customFormat="1" ht="40" customHeight="1" spans="1:16">
      <c r="A6" s="31">
        <v>2</v>
      </c>
      <c r="B6" s="31" t="s">
        <v>22</v>
      </c>
      <c r="C6" s="90" t="s">
        <v>25</v>
      </c>
      <c r="D6" s="90" t="s">
        <v>24</v>
      </c>
      <c r="E6" s="91"/>
      <c r="F6" s="92">
        <v>5323.26615</v>
      </c>
      <c r="G6" s="39">
        <f>E6+F6</f>
        <v>5323.26615</v>
      </c>
      <c r="H6" s="39">
        <v>5323.26615</v>
      </c>
      <c r="I6" s="42">
        <f>ROUND(H6/G6*20,2)</f>
        <v>20</v>
      </c>
      <c r="J6" s="42">
        <v>20</v>
      </c>
      <c r="K6" s="42">
        <v>14</v>
      </c>
      <c r="L6" s="42">
        <v>30</v>
      </c>
      <c r="M6" s="42">
        <v>10</v>
      </c>
      <c r="N6" s="103">
        <f>I6+J6+K6+L6+M6</f>
        <v>94</v>
      </c>
      <c r="O6" s="64"/>
      <c r="P6" s="42"/>
    </row>
    <row r="7" s="5" customFormat="1" ht="40" customHeight="1" spans="1:16">
      <c r="A7" s="31">
        <v>3</v>
      </c>
      <c r="B7" s="31" t="s">
        <v>22</v>
      </c>
      <c r="C7" s="90" t="s">
        <v>26</v>
      </c>
      <c r="D7" s="90" t="s">
        <v>24</v>
      </c>
      <c r="E7" s="91"/>
      <c r="F7" s="92">
        <v>2101.68</v>
      </c>
      <c r="G7" s="39">
        <f>E7+F7</f>
        <v>2101.68</v>
      </c>
      <c r="H7" s="39">
        <v>2101.68</v>
      </c>
      <c r="I7" s="42">
        <f>ROUND(H7/G7*20,2)</f>
        <v>20</v>
      </c>
      <c r="J7" s="42">
        <v>20</v>
      </c>
      <c r="K7" s="42">
        <v>20</v>
      </c>
      <c r="L7" s="42">
        <v>30</v>
      </c>
      <c r="M7" s="42">
        <v>10</v>
      </c>
      <c r="N7" s="104">
        <f>SUM(I7:M7)</f>
        <v>100</v>
      </c>
      <c r="O7" s="64"/>
      <c r="P7" s="42"/>
    </row>
    <row r="8" s="5" customFormat="1" ht="40" customHeight="1" spans="1:16">
      <c r="A8" s="31">
        <v>4</v>
      </c>
      <c r="B8" s="31" t="s">
        <v>22</v>
      </c>
      <c r="C8" s="90" t="s">
        <v>27</v>
      </c>
      <c r="D8" s="90" t="s">
        <v>24</v>
      </c>
      <c r="E8" s="91"/>
      <c r="F8" s="92">
        <v>1518.94</v>
      </c>
      <c r="G8" s="39">
        <f>E8+F8</f>
        <v>1518.94</v>
      </c>
      <c r="H8" s="39">
        <v>1518.94</v>
      </c>
      <c r="I8" s="42">
        <f>ROUND(H8/G8*20,2)</f>
        <v>20</v>
      </c>
      <c r="J8" s="105">
        <v>20</v>
      </c>
      <c r="K8" s="105">
        <v>14</v>
      </c>
      <c r="L8" s="105">
        <v>30</v>
      </c>
      <c r="M8" s="105">
        <v>10</v>
      </c>
      <c r="N8" s="104">
        <f>SUM(I8:M8)</f>
        <v>94</v>
      </c>
      <c r="O8" s="64"/>
      <c r="P8" s="42"/>
    </row>
    <row r="9" s="5" customFormat="1" ht="40" customHeight="1" spans="1:16">
      <c r="A9" s="31">
        <v>5</v>
      </c>
      <c r="B9" s="31" t="s">
        <v>22</v>
      </c>
      <c r="C9" s="90" t="s">
        <v>28</v>
      </c>
      <c r="D9" s="90" t="s">
        <v>24</v>
      </c>
      <c r="E9" s="91"/>
      <c r="F9" s="92">
        <v>41000</v>
      </c>
      <c r="G9" s="39">
        <f>E9+F9</f>
        <v>41000</v>
      </c>
      <c r="H9" s="39">
        <v>41000</v>
      </c>
      <c r="I9" s="42">
        <f>ROUND(H9/G9*20,2)</f>
        <v>20</v>
      </c>
      <c r="J9" s="106">
        <v>20</v>
      </c>
      <c r="K9" s="106">
        <v>20</v>
      </c>
      <c r="L9" s="106">
        <v>27</v>
      </c>
      <c r="M9" s="106">
        <v>10</v>
      </c>
      <c r="N9" s="107">
        <f>SUM(I9:M9)</f>
        <v>97</v>
      </c>
      <c r="O9" s="64"/>
      <c r="P9" s="42"/>
    </row>
    <row r="10" s="8" customFormat="1" ht="40" customHeight="1" spans="1:16">
      <c r="A10" s="31">
        <v>6</v>
      </c>
      <c r="B10" s="31" t="s">
        <v>22</v>
      </c>
      <c r="C10" s="90" t="s">
        <v>29</v>
      </c>
      <c r="D10" s="90" t="s">
        <v>30</v>
      </c>
      <c r="E10" s="91"/>
      <c r="F10" s="92">
        <v>27725.9</v>
      </c>
      <c r="G10" s="39">
        <f t="shared" ref="G10:G21" si="0">E10+F10</f>
        <v>27725.9</v>
      </c>
      <c r="H10" s="43">
        <v>27725.9</v>
      </c>
      <c r="I10" s="42">
        <f t="shared" ref="I10:I27" si="1">ROUND(H10/G10*20,2)</f>
        <v>20</v>
      </c>
      <c r="J10" s="106">
        <v>20</v>
      </c>
      <c r="K10" s="106">
        <v>15.12</v>
      </c>
      <c r="L10" s="106">
        <v>30</v>
      </c>
      <c r="M10" s="106">
        <v>10</v>
      </c>
      <c r="N10" s="107">
        <f t="shared" ref="N10:N27" si="2">SUM(I10:M10)</f>
        <v>95.12</v>
      </c>
      <c r="O10" s="64"/>
      <c r="P10" s="42"/>
    </row>
    <row r="11" s="8" customFormat="1" ht="40" customHeight="1" spans="1:16">
      <c r="A11" s="31">
        <v>7</v>
      </c>
      <c r="B11" s="31" t="s">
        <v>22</v>
      </c>
      <c r="C11" s="90" t="s">
        <v>31</v>
      </c>
      <c r="D11" s="90" t="s">
        <v>32</v>
      </c>
      <c r="E11" s="91"/>
      <c r="F11" s="92">
        <v>3090.004493</v>
      </c>
      <c r="G11" s="39">
        <f t="shared" si="0"/>
        <v>3090.004493</v>
      </c>
      <c r="H11" s="93">
        <v>3090.004493</v>
      </c>
      <c r="I11" s="93">
        <f t="shared" si="1"/>
        <v>20</v>
      </c>
      <c r="J11" s="106">
        <v>20</v>
      </c>
      <c r="K11" s="106">
        <v>20</v>
      </c>
      <c r="L11" s="106">
        <v>27</v>
      </c>
      <c r="M11" s="106">
        <v>10</v>
      </c>
      <c r="N11" s="107">
        <f t="shared" si="2"/>
        <v>97</v>
      </c>
      <c r="O11" s="64"/>
      <c r="P11" s="42"/>
    </row>
    <row r="12" s="5" customFormat="1" ht="40" customHeight="1" spans="1:16">
      <c r="A12" s="31">
        <v>8</v>
      </c>
      <c r="B12" s="31" t="s">
        <v>22</v>
      </c>
      <c r="C12" s="90" t="s">
        <v>33</v>
      </c>
      <c r="D12" s="90" t="s">
        <v>34</v>
      </c>
      <c r="E12" s="91"/>
      <c r="F12" s="92">
        <v>2859</v>
      </c>
      <c r="G12" s="39">
        <f t="shared" si="0"/>
        <v>2859</v>
      </c>
      <c r="H12" s="94">
        <v>2814.633067</v>
      </c>
      <c r="I12" s="93">
        <f t="shared" si="1"/>
        <v>19.69</v>
      </c>
      <c r="J12" s="106">
        <v>20</v>
      </c>
      <c r="K12" s="106">
        <v>14</v>
      </c>
      <c r="L12" s="106">
        <v>27</v>
      </c>
      <c r="M12" s="106">
        <v>10</v>
      </c>
      <c r="N12" s="107">
        <f t="shared" si="2"/>
        <v>90.69</v>
      </c>
      <c r="O12" s="108"/>
      <c r="P12" s="42"/>
    </row>
    <row r="13" s="5" customFormat="1" ht="40" customHeight="1" spans="1:16">
      <c r="A13" s="31">
        <v>9</v>
      </c>
      <c r="B13" s="31" t="s">
        <v>22</v>
      </c>
      <c r="C13" s="90" t="s">
        <v>35</v>
      </c>
      <c r="D13" s="90" t="s">
        <v>24</v>
      </c>
      <c r="E13" s="91"/>
      <c r="F13" s="95">
        <v>1000</v>
      </c>
      <c r="G13" s="39">
        <f t="shared" si="0"/>
        <v>1000</v>
      </c>
      <c r="H13" s="94">
        <v>1000</v>
      </c>
      <c r="I13" s="93">
        <f t="shared" si="1"/>
        <v>20</v>
      </c>
      <c r="J13" s="106">
        <v>20</v>
      </c>
      <c r="K13" s="106">
        <v>14</v>
      </c>
      <c r="L13" s="106">
        <v>27</v>
      </c>
      <c r="M13" s="106">
        <v>10</v>
      </c>
      <c r="N13" s="107">
        <f t="shared" si="2"/>
        <v>91</v>
      </c>
      <c r="O13" s="108"/>
      <c r="P13" s="42"/>
    </row>
    <row r="14" s="8" customFormat="1" ht="40" customHeight="1" spans="1:16">
      <c r="A14" s="31">
        <v>10</v>
      </c>
      <c r="B14" s="31" t="s">
        <v>22</v>
      </c>
      <c r="C14" s="56" t="s">
        <v>36</v>
      </c>
      <c r="D14" s="56" t="s">
        <v>24</v>
      </c>
      <c r="E14" s="96"/>
      <c r="F14" s="97">
        <v>9596.33</v>
      </c>
      <c r="G14" s="39">
        <f t="shared" si="0"/>
        <v>9596.33</v>
      </c>
      <c r="H14" s="93">
        <v>9596.33</v>
      </c>
      <c r="I14" s="93">
        <f t="shared" si="1"/>
        <v>20</v>
      </c>
      <c r="J14" s="109">
        <v>15</v>
      </c>
      <c r="K14" s="109">
        <v>20</v>
      </c>
      <c r="L14" s="109">
        <v>30</v>
      </c>
      <c r="M14" s="109">
        <v>10</v>
      </c>
      <c r="N14" s="110">
        <f t="shared" si="2"/>
        <v>95</v>
      </c>
      <c r="O14" s="108"/>
      <c r="P14" s="42"/>
    </row>
    <row r="15" s="8" customFormat="1" ht="40" customHeight="1" spans="1:16">
      <c r="A15" s="31">
        <v>11</v>
      </c>
      <c r="B15" s="31" t="s">
        <v>22</v>
      </c>
      <c r="C15" s="90" t="s">
        <v>37</v>
      </c>
      <c r="D15" s="90" t="s">
        <v>24</v>
      </c>
      <c r="E15" s="91"/>
      <c r="F15" s="92">
        <v>7643.55</v>
      </c>
      <c r="G15" s="39">
        <f t="shared" si="0"/>
        <v>7643.55</v>
      </c>
      <c r="H15" s="93">
        <v>7620.54</v>
      </c>
      <c r="I15" s="93">
        <f t="shared" si="1"/>
        <v>19.94</v>
      </c>
      <c r="J15" s="111">
        <v>20</v>
      </c>
      <c r="K15" s="111">
        <v>20</v>
      </c>
      <c r="L15" s="93">
        <v>27</v>
      </c>
      <c r="M15" s="93">
        <v>9</v>
      </c>
      <c r="N15" s="110">
        <f t="shared" si="2"/>
        <v>95.94</v>
      </c>
      <c r="O15" s="108"/>
      <c r="P15" s="42"/>
    </row>
    <row r="16" s="8" customFormat="1" ht="40" customHeight="1" spans="1:16">
      <c r="A16" s="31">
        <v>12</v>
      </c>
      <c r="B16" s="31" t="s">
        <v>22</v>
      </c>
      <c r="C16" s="90" t="s">
        <v>38</v>
      </c>
      <c r="D16" s="90" t="s">
        <v>24</v>
      </c>
      <c r="E16" s="91"/>
      <c r="F16" s="92">
        <v>5161.51</v>
      </c>
      <c r="G16" s="39">
        <f t="shared" si="0"/>
        <v>5161.51</v>
      </c>
      <c r="H16" s="43">
        <v>5161.51</v>
      </c>
      <c r="I16" s="93">
        <f t="shared" si="1"/>
        <v>20</v>
      </c>
      <c r="J16" s="93">
        <v>20</v>
      </c>
      <c r="K16" s="93">
        <v>14</v>
      </c>
      <c r="L16" s="93">
        <v>30</v>
      </c>
      <c r="M16" s="93">
        <v>10</v>
      </c>
      <c r="N16" s="110">
        <f t="shared" si="2"/>
        <v>94</v>
      </c>
      <c r="O16" s="108"/>
      <c r="P16" s="42"/>
    </row>
    <row r="17" s="8" customFormat="1" ht="40" customHeight="1" spans="1:16">
      <c r="A17" s="31">
        <v>13</v>
      </c>
      <c r="B17" s="31" t="s">
        <v>22</v>
      </c>
      <c r="C17" s="90" t="s">
        <v>39</v>
      </c>
      <c r="D17" s="90" t="s">
        <v>24</v>
      </c>
      <c r="E17" s="91"/>
      <c r="F17" s="92">
        <v>4100</v>
      </c>
      <c r="G17" s="39">
        <f t="shared" si="0"/>
        <v>4100</v>
      </c>
      <c r="H17" s="43">
        <v>4100</v>
      </c>
      <c r="I17" s="42">
        <f t="shared" si="1"/>
        <v>20</v>
      </c>
      <c r="J17" s="42">
        <v>20</v>
      </c>
      <c r="K17" s="42">
        <v>15.2</v>
      </c>
      <c r="L17" s="42">
        <v>30</v>
      </c>
      <c r="M17" s="42">
        <v>10</v>
      </c>
      <c r="N17" s="110">
        <f t="shared" si="2"/>
        <v>95.2</v>
      </c>
      <c r="O17" s="64"/>
      <c r="P17" s="42"/>
    </row>
    <row r="18" s="8" customFormat="1" ht="40" customHeight="1" spans="1:16">
      <c r="A18" s="31">
        <v>14</v>
      </c>
      <c r="B18" s="31" t="s">
        <v>22</v>
      </c>
      <c r="C18" s="90" t="s">
        <v>40</v>
      </c>
      <c r="D18" s="90" t="s">
        <v>24</v>
      </c>
      <c r="E18" s="91"/>
      <c r="F18" s="92">
        <v>4000</v>
      </c>
      <c r="G18" s="39">
        <f t="shared" si="0"/>
        <v>4000</v>
      </c>
      <c r="H18" s="43">
        <v>4000</v>
      </c>
      <c r="I18" s="42">
        <f t="shared" si="1"/>
        <v>20</v>
      </c>
      <c r="J18" s="93">
        <v>20</v>
      </c>
      <c r="K18" s="93">
        <v>14</v>
      </c>
      <c r="L18" s="93">
        <v>30</v>
      </c>
      <c r="M18" s="93">
        <v>10</v>
      </c>
      <c r="N18" s="110">
        <f t="shared" si="2"/>
        <v>94</v>
      </c>
      <c r="O18" s="108"/>
      <c r="P18" s="112"/>
    </row>
    <row r="19" s="8" customFormat="1" ht="40" customHeight="1" spans="1:16">
      <c r="A19" s="31">
        <v>15</v>
      </c>
      <c r="B19" s="31" t="s">
        <v>22</v>
      </c>
      <c r="C19" s="90" t="s">
        <v>41</v>
      </c>
      <c r="D19" s="90" t="s">
        <v>24</v>
      </c>
      <c r="E19" s="91">
        <v>4000</v>
      </c>
      <c r="F19" s="91"/>
      <c r="G19" s="39">
        <f t="shared" si="0"/>
        <v>4000</v>
      </c>
      <c r="H19" s="43">
        <v>3901.293012</v>
      </c>
      <c r="I19" s="42">
        <f t="shared" si="1"/>
        <v>19.51</v>
      </c>
      <c r="J19" s="111">
        <v>16</v>
      </c>
      <c r="K19" s="111">
        <v>20</v>
      </c>
      <c r="L19" s="93">
        <v>30</v>
      </c>
      <c r="M19" s="93">
        <v>10</v>
      </c>
      <c r="N19" s="110">
        <f t="shared" si="2"/>
        <v>95.51</v>
      </c>
      <c r="O19" s="108"/>
      <c r="P19" s="112"/>
    </row>
    <row r="20" s="8" customFormat="1" ht="40" customHeight="1" spans="1:16">
      <c r="A20" s="31">
        <v>16</v>
      </c>
      <c r="B20" s="31" t="s">
        <v>22</v>
      </c>
      <c r="C20" s="90" t="s">
        <v>42</v>
      </c>
      <c r="D20" s="90" t="s">
        <v>43</v>
      </c>
      <c r="E20" s="91"/>
      <c r="F20" s="92">
        <v>3327.117883</v>
      </c>
      <c r="G20" s="39">
        <f t="shared" si="0"/>
        <v>3327.117883</v>
      </c>
      <c r="H20" s="43">
        <v>2955.206525</v>
      </c>
      <c r="I20" s="42">
        <f t="shared" si="1"/>
        <v>17.76</v>
      </c>
      <c r="J20" s="113">
        <v>20</v>
      </c>
      <c r="K20" s="113">
        <v>14</v>
      </c>
      <c r="L20" s="113">
        <v>30</v>
      </c>
      <c r="M20" s="113">
        <v>10</v>
      </c>
      <c r="N20" s="110">
        <f t="shared" si="2"/>
        <v>91.76</v>
      </c>
      <c r="O20" s="108"/>
      <c r="P20" s="112"/>
    </row>
    <row r="21" s="8" customFormat="1" ht="40" customHeight="1" spans="1:16">
      <c r="A21" s="31">
        <v>17</v>
      </c>
      <c r="B21" s="31" t="s">
        <v>22</v>
      </c>
      <c r="C21" s="90" t="s">
        <v>44</v>
      </c>
      <c r="D21" s="90" t="s">
        <v>43</v>
      </c>
      <c r="E21" s="91"/>
      <c r="F21" s="92">
        <v>30870.04</v>
      </c>
      <c r="G21" s="39">
        <f t="shared" si="0"/>
        <v>30870.04</v>
      </c>
      <c r="H21" s="43">
        <v>30870.04</v>
      </c>
      <c r="I21" s="42">
        <v>20</v>
      </c>
      <c r="J21" s="106">
        <v>20</v>
      </c>
      <c r="K21" s="106">
        <v>16.67</v>
      </c>
      <c r="L21" s="106">
        <v>27</v>
      </c>
      <c r="M21" s="93">
        <v>10</v>
      </c>
      <c r="N21" s="110">
        <f t="shared" ref="N21:N27" si="3">SUM(I21:M21)</f>
        <v>93.67</v>
      </c>
      <c r="O21" s="64"/>
      <c r="P21" s="42"/>
    </row>
    <row r="22" s="8" customFormat="1" ht="40" customHeight="1" spans="1:16">
      <c r="A22" s="31">
        <v>18</v>
      </c>
      <c r="B22" s="31" t="s">
        <v>22</v>
      </c>
      <c r="C22" s="90" t="s">
        <v>45</v>
      </c>
      <c r="D22" s="90" t="s">
        <v>43</v>
      </c>
      <c r="E22" s="91"/>
      <c r="F22" s="92">
        <v>24131.01</v>
      </c>
      <c r="G22" s="39">
        <f t="shared" ref="G22:G27" si="4">E22+F22</f>
        <v>24131.01</v>
      </c>
      <c r="H22" s="43">
        <v>24131.01</v>
      </c>
      <c r="I22" s="42">
        <v>20</v>
      </c>
      <c r="J22" s="93">
        <v>20</v>
      </c>
      <c r="K22" s="93">
        <v>19.64</v>
      </c>
      <c r="L22" s="93">
        <v>27</v>
      </c>
      <c r="M22" s="93">
        <v>10</v>
      </c>
      <c r="N22" s="110">
        <f t="shared" si="3"/>
        <v>96.64</v>
      </c>
      <c r="O22" s="108"/>
      <c r="P22" s="112"/>
    </row>
    <row r="23" s="8" customFormat="1" ht="40" customHeight="1" spans="1:16">
      <c r="A23" s="42">
        <v>19</v>
      </c>
      <c r="B23" s="42" t="s">
        <v>22</v>
      </c>
      <c r="C23" s="90" t="s">
        <v>46</v>
      </c>
      <c r="D23" s="90" t="s">
        <v>47</v>
      </c>
      <c r="E23" s="91">
        <v>6031</v>
      </c>
      <c r="F23" s="91">
        <v>998.09</v>
      </c>
      <c r="G23" s="43">
        <f>E23-F23</f>
        <v>5032.91</v>
      </c>
      <c r="H23" s="43">
        <v>4901.58</v>
      </c>
      <c r="I23" s="42">
        <v>19.48</v>
      </c>
      <c r="J23" s="93">
        <v>18</v>
      </c>
      <c r="K23" s="93">
        <v>18.59</v>
      </c>
      <c r="L23" s="93">
        <v>30</v>
      </c>
      <c r="M23" s="93">
        <v>10</v>
      </c>
      <c r="N23" s="110">
        <f t="shared" si="3"/>
        <v>96.07</v>
      </c>
      <c r="O23" s="108"/>
      <c r="P23" s="112"/>
    </row>
    <row r="24" s="8" customFormat="1" ht="40" customHeight="1" spans="1:16">
      <c r="A24" s="31">
        <v>20</v>
      </c>
      <c r="B24" s="31" t="s">
        <v>22</v>
      </c>
      <c r="C24" s="90" t="s">
        <v>48</v>
      </c>
      <c r="D24" s="90" t="s">
        <v>49</v>
      </c>
      <c r="E24" s="91"/>
      <c r="F24" s="92">
        <v>3276.1638</v>
      </c>
      <c r="G24" s="39">
        <f t="shared" si="4"/>
        <v>3276.1638</v>
      </c>
      <c r="H24" s="43">
        <v>3276.1638</v>
      </c>
      <c r="I24" s="42">
        <v>20</v>
      </c>
      <c r="J24" s="93">
        <v>20</v>
      </c>
      <c r="K24" s="93">
        <v>17.3</v>
      </c>
      <c r="L24" s="93">
        <v>27.3</v>
      </c>
      <c r="M24" s="93">
        <v>10</v>
      </c>
      <c r="N24" s="110">
        <f t="shared" si="3"/>
        <v>94.6</v>
      </c>
      <c r="O24" s="108"/>
      <c r="P24" s="112"/>
    </row>
    <row r="25" s="8" customFormat="1" ht="40" customHeight="1" spans="1:16">
      <c r="A25" s="31">
        <v>21</v>
      </c>
      <c r="B25" s="31" t="s">
        <v>22</v>
      </c>
      <c r="C25" s="90" t="s">
        <v>50</v>
      </c>
      <c r="D25" s="90" t="s">
        <v>49</v>
      </c>
      <c r="E25" s="91"/>
      <c r="F25" s="92">
        <v>1214.6711</v>
      </c>
      <c r="G25" s="39">
        <f t="shared" si="4"/>
        <v>1214.6711</v>
      </c>
      <c r="H25" s="43">
        <v>1214.6711</v>
      </c>
      <c r="I25" s="42">
        <v>20</v>
      </c>
      <c r="J25" s="93">
        <v>20</v>
      </c>
      <c r="K25" s="93">
        <v>17.72</v>
      </c>
      <c r="L25" s="93">
        <v>27.3</v>
      </c>
      <c r="M25" s="93">
        <v>10</v>
      </c>
      <c r="N25" s="110">
        <f t="shared" si="3"/>
        <v>95.02</v>
      </c>
      <c r="O25" s="108"/>
      <c r="P25" s="112"/>
    </row>
    <row r="26" s="8" customFormat="1" ht="40" customHeight="1" spans="1:16">
      <c r="A26" s="31">
        <v>22</v>
      </c>
      <c r="B26" s="31" t="s">
        <v>22</v>
      </c>
      <c r="C26" s="90" t="s">
        <v>51</v>
      </c>
      <c r="D26" s="90" t="s">
        <v>49</v>
      </c>
      <c r="E26" s="91"/>
      <c r="F26" s="92">
        <v>1150</v>
      </c>
      <c r="G26" s="39">
        <f t="shared" si="4"/>
        <v>1150</v>
      </c>
      <c r="H26" s="43">
        <v>1150</v>
      </c>
      <c r="I26" s="42">
        <v>20</v>
      </c>
      <c r="J26" s="93">
        <v>20</v>
      </c>
      <c r="K26" s="93">
        <v>17.87</v>
      </c>
      <c r="L26" s="93">
        <v>27</v>
      </c>
      <c r="M26" s="93">
        <v>10</v>
      </c>
      <c r="N26" s="110">
        <f t="shared" si="3"/>
        <v>94.87</v>
      </c>
      <c r="O26" s="108"/>
      <c r="P26" s="112"/>
    </row>
    <row r="27" s="8" customFormat="1" ht="40" customHeight="1" spans="1:16">
      <c r="A27" s="31">
        <v>23</v>
      </c>
      <c r="B27" s="31" t="s">
        <v>22</v>
      </c>
      <c r="C27" s="90" t="s">
        <v>52</v>
      </c>
      <c r="D27" s="90" t="s">
        <v>49</v>
      </c>
      <c r="E27" s="91"/>
      <c r="F27" s="92">
        <v>1027.96</v>
      </c>
      <c r="G27" s="39">
        <f t="shared" si="4"/>
        <v>1027.96</v>
      </c>
      <c r="H27" s="43">
        <v>1027.96</v>
      </c>
      <c r="I27" s="42">
        <v>20</v>
      </c>
      <c r="J27" s="93">
        <v>20</v>
      </c>
      <c r="K27" s="93">
        <v>16</v>
      </c>
      <c r="L27" s="93">
        <v>27</v>
      </c>
      <c r="M27" s="93">
        <v>10</v>
      </c>
      <c r="N27" s="110">
        <f t="shared" si="3"/>
        <v>93</v>
      </c>
      <c r="O27" s="108"/>
      <c r="P27" s="112"/>
    </row>
    <row r="28" spans="1:16">
      <c r="A28" s="16"/>
      <c r="B28" s="98"/>
      <c r="C28" s="98"/>
      <c r="D28" s="98"/>
      <c r="E28" s="98"/>
      <c r="F28" s="99"/>
      <c r="G28" s="99">
        <f>SUM(G5:G27)</f>
        <v>195155.025243</v>
      </c>
      <c r="H28" s="99">
        <f>SUM(H5:H27)</f>
        <v>194485.699964</v>
      </c>
      <c r="I28" s="98"/>
      <c r="J28" s="98"/>
      <c r="K28" s="98"/>
      <c r="L28" s="98"/>
      <c r="M28" s="98"/>
      <c r="N28" s="98"/>
      <c r="P28" s="98"/>
    </row>
    <row r="29" spans="1:16">
      <c r="A29" s="16"/>
      <c r="B29" s="98"/>
      <c r="C29" s="98"/>
      <c r="D29" s="98"/>
      <c r="E29" s="98"/>
      <c r="F29" s="99" t="s">
        <v>21</v>
      </c>
      <c r="G29" s="99" t="e">
        <f>G28+#REF!</f>
        <v>#REF!</v>
      </c>
      <c r="H29" s="99" t="e">
        <f>H28+#REF!</f>
        <v>#REF!</v>
      </c>
      <c r="I29" s="98"/>
      <c r="J29" s="98"/>
      <c r="K29" s="98"/>
      <c r="L29" s="98"/>
      <c r="M29" s="98"/>
      <c r="N29" s="98"/>
      <c r="P29" s="98"/>
    </row>
    <row r="44" spans="4:4">
      <c r="D44" s="100" t="s">
        <v>53</v>
      </c>
    </row>
  </sheetData>
  <autoFilter xmlns:etc="http://www.wps.cn/officeDocument/2017/etCustomData" ref="A3:P29" etc:filterBottomFollowUsedRange="0">
    <extLst/>
  </autoFilter>
  <mergeCells count="12">
    <mergeCell ref="A1:O1"/>
    <mergeCell ref="A2:B2"/>
    <mergeCell ref="E2:H2"/>
    <mergeCell ref="E3:G3"/>
    <mergeCell ref="I3:N3"/>
    <mergeCell ref="A3:A4"/>
    <mergeCell ref="B3:B4"/>
    <mergeCell ref="C3:C4"/>
    <mergeCell ref="D3:D4"/>
    <mergeCell ref="H3:H4"/>
    <mergeCell ref="O3:O4"/>
    <mergeCell ref="P3:P4"/>
  </mergeCells>
  <printOptions horizontalCentered="1"/>
  <pageMargins left="0.747916666666667" right="0.66875" top="0.511805555555556" bottom="0.590277777777778" header="0.5" footer="0.5"/>
  <pageSetup paperSize="8" scale="97" fitToHeight="0" orientation="landscape" blackAndWhite="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3"/>
  <sheetViews>
    <sheetView view="pageBreakPreview" zoomScale="80" zoomScaleNormal="100" workbookViewId="0">
      <pane xSplit="4" ySplit="5" topLeftCell="E56" activePane="bottomRight" state="frozen"/>
      <selection/>
      <selection pane="topRight"/>
      <selection pane="bottomLeft"/>
      <selection pane="bottomRight" activeCell="F61" sqref="F61"/>
    </sheetView>
  </sheetViews>
  <sheetFormatPr defaultColWidth="9" defaultRowHeight="14.4"/>
  <cols>
    <col min="1" max="1" width="6.25" style="6" customWidth="1"/>
    <col min="2" max="2" width="15.3796296296296" style="1" customWidth="1"/>
    <col min="3" max="3" width="26.9444444444444" style="11" customWidth="1"/>
    <col min="4" max="4" width="16.8055555555556" style="12" customWidth="1"/>
    <col min="5" max="5" width="9.75" style="13" customWidth="1"/>
    <col min="6" max="6" width="11" style="13" customWidth="1"/>
    <col min="7" max="7" width="10.8796296296296" style="13" customWidth="1"/>
    <col min="8" max="8" width="9.75" style="14" customWidth="1"/>
    <col min="9" max="14" width="9" style="12" customWidth="1"/>
    <col min="15" max="15" width="52.2222222222222" style="15" customWidth="1"/>
    <col min="16" max="16384" width="9" style="1"/>
  </cols>
  <sheetData>
    <row r="1" s="1" customFormat="1" spans="1:15">
      <c r="A1" s="16"/>
      <c r="B1" s="17"/>
      <c r="C1" s="18"/>
      <c r="D1" s="17"/>
      <c r="E1" s="19"/>
      <c r="F1" s="19"/>
      <c r="G1" s="19"/>
      <c r="H1" s="19"/>
      <c r="I1" s="17"/>
      <c r="J1" s="17"/>
      <c r="K1" s="17"/>
      <c r="L1" s="17"/>
      <c r="M1" s="17"/>
      <c r="N1" s="17"/>
      <c r="O1" s="15"/>
    </row>
    <row r="2" s="1" customFormat="1" ht="57" customHeight="1" spans="1:15">
      <c r="A2" s="20" t="s">
        <v>54</v>
      </c>
      <c r="B2" s="20"/>
      <c r="C2" s="20"/>
      <c r="D2" s="20"/>
      <c r="E2" s="20"/>
      <c r="F2" s="20"/>
      <c r="G2" s="20"/>
      <c r="H2" s="20"/>
      <c r="I2" s="20"/>
      <c r="J2" s="20"/>
      <c r="K2" s="20"/>
      <c r="L2" s="20"/>
      <c r="M2" s="20"/>
      <c r="N2" s="20"/>
      <c r="O2" s="20"/>
    </row>
    <row r="3" s="2" customFormat="1" ht="24.95" customHeight="1" spans="1:15">
      <c r="A3" s="21" t="s">
        <v>1</v>
      </c>
      <c r="B3" s="22"/>
      <c r="C3" s="22"/>
      <c r="D3" s="22"/>
      <c r="E3" s="23" t="s">
        <v>2</v>
      </c>
      <c r="F3" s="23"/>
      <c r="G3" s="23"/>
      <c r="H3" s="23"/>
      <c r="I3" s="22"/>
      <c r="J3" s="22"/>
      <c r="K3" s="22"/>
      <c r="L3" s="22"/>
      <c r="M3" s="22"/>
      <c r="N3" s="22"/>
      <c r="O3" s="59" t="s">
        <v>3</v>
      </c>
    </row>
    <row r="4" s="3" customFormat="1" ht="18.95" customHeight="1" spans="1:15">
      <c r="A4" s="24" t="s">
        <v>4</v>
      </c>
      <c r="B4" s="25" t="s">
        <v>5</v>
      </c>
      <c r="C4" s="25" t="s">
        <v>6</v>
      </c>
      <c r="D4" s="25" t="s">
        <v>7</v>
      </c>
      <c r="E4" s="26" t="s">
        <v>8</v>
      </c>
      <c r="F4" s="26"/>
      <c r="G4" s="26"/>
      <c r="H4" s="27" t="s">
        <v>9</v>
      </c>
      <c r="I4" s="60" t="s">
        <v>10</v>
      </c>
      <c r="J4" s="61"/>
      <c r="K4" s="61"/>
      <c r="L4" s="61"/>
      <c r="M4" s="61"/>
      <c r="N4" s="62"/>
      <c r="O4" s="24" t="s">
        <v>11</v>
      </c>
    </row>
    <row r="5" s="3" customFormat="1" ht="39" customHeight="1" spans="1:15">
      <c r="A5" s="28"/>
      <c r="B5" s="29"/>
      <c r="C5" s="29"/>
      <c r="D5" s="29"/>
      <c r="E5" s="30" t="s">
        <v>13</v>
      </c>
      <c r="F5" s="30" t="s">
        <v>14</v>
      </c>
      <c r="G5" s="30" t="s">
        <v>15</v>
      </c>
      <c r="H5" s="30"/>
      <c r="I5" s="63" t="s">
        <v>16</v>
      </c>
      <c r="J5" s="63" t="s">
        <v>17</v>
      </c>
      <c r="K5" s="63" t="s">
        <v>18</v>
      </c>
      <c r="L5" s="63" t="s">
        <v>19</v>
      </c>
      <c r="M5" s="63" t="s">
        <v>20</v>
      </c>
      <c r="N5" s="63" t="s">
        <v>21</v>
      </c>
      <c r="O5" s="28"/>
    </row>
    <row r="6" s="4" customFormat="1" ht="43" customHeight="1" spans="1:15">
      <c r="A6" s="31">
        <v>1</v>
      </c>
      <c r="B6" s="32" t="s">
        <v>22</v>
      </c>
      <c r="C6" s="33" t="s">
        <v>55</v>
      </c>
      <c r="D6" s="34" t="s">
        <v>56</v>
      </c>
      <c r="E6" s="35">
        <v>541</v>
      </c>
      <c r="F6" s="35">
        <v>-51.39</v>
      </c>
      <c r="G6" s="36">
        <f t="shared" ref="G6:G45" si="0">E6+F6</f>
        <v>489.61</v>
      </c>
      <c r="H6" s="36">
        <v>462.64</v>
      </c>
      <c r="I6" s="45">
        <f t="shared" ref="I6:I62" si="1">ROUND(H6/G6*20,2)</f>
        <v>18.9</v>
      </c>
      <c r="J6" s="45">
        <v>18</v>
      </c>
      <c r="K6" s="45">
        <v>17.04</v>
      </c>
      <c r="L6" s="45">
        <v>27</v>
      </c>
      <c r="M6" s="45">
        <v>10</v>
      </c>
      <c r="N6" s="45">
        <f t="shared" ref="N6:N63" si="2">+I6+J6+K6+L6+M6</f>
        <v>90.94</v>
      </c>
      <c r="O6" s="64"/>
    </row>
    <row r="7" s="4" customFormat="1" ht="99" customHeight="1" spans="1:15">
      <c r="A7" s="31">
        <v>2</v>
      </c>
      <c r="B7" s="32" t="s">
        <v>22</v>
      </c>
      <c r="C7" s="37" t="s">
        <v>57</v>
      </c>
      <c r="D7" s="34" t="s">
        <v>56</v>
      </c>
      <c r="E7" s="35">
        <v>418.31</v>
      </c>
      <c r="F7" s="35"/>
      <c r="G7" s="36">
        <f t="shared" si="0"/>
        <v>418.31</v>
      </c>
      <c r="H7" s="36">
        <v>248.106902</v>
      </c>
      <c r="I7" s="45">
        <f t="shared" si="1"/>
        <v>11.86</v>
      </c>
      <c r="J7" s="45">
        <f t="shared" ref="J7:J13" si="3">20*0.9</f>
        <v>18</v>
      </c>
      <c r="K7" s="45">
        <v>20</v>
      </c>
      <c r="L7" s="45">
        <v>30</v>
      </c>
      <c r="M7" s="45">
        <v>10</v>
      </c>
      <c r="N7" s="45">
        <f t="shared" si="2"/>
        <v>89.86</v>
      </c>
      <c r="O7" s="64" t="s">
        <v>58</v>
      </c>
    </row>
    <row r="8" s="4" customFormat="1" ht="53" customHeight="1" spans="1:15">
      <c r="A8" s="31">
        <v>3</v>
      </c>
      <c r="B8" s="32" t="s">
        <v>22</v>
      </c>
      <c r="C8" s="37" t="s">
        <v>59</v>
      </c>
      <c r="D8" s="34" t="s">
        <v>60</v>
      </c>
      <c r="E8" s="35">
        <v>154.5</v>
      </c>
      <c r="F8" s="35">
        <v>-1.5</v>
      </c>
      <c r="G8" s="36">
        <f t="shared" si="0"/>
        <v>153</v>
      </c>
      <c r="H8" s="36">
        <v>128.203801</v>
      </c>
      <c r="I8" s="45">
        <f t="shared" si="1"/>
        <v>16.76</v>
      </c>
      <c r="J8" s="45">
        <f t="shared" si="3"/>
        <v>18</v>
      </c>
      <c r="K8" s="45">
        <v>19.62</v>
      </c>
      <c r="L8" s="45">
        <f>30*0.9</f>
        <v>27</v>
      </c>
      <c r="M8" s="45">
        <v>10</v>
      </c>
      <c r="N8" s="45">
        <f t="shared" si="2"/>
        <v>91.38</v>
      </c>
      <c r="O8" s="64"/>
    </row>
    <row r="9" s="5" customFormat="1" ht="53" customHeight="1" spans="1:15">
      <c r="A9" s="31">
        <v>4</v>
      </c>
      <c r="B9" s="31" t="s">
        <v>22</v>
      </c>
      <c r="C9" s="38" t="s">
        <v>61</v>
      </c>
      <c r="D9" s="34" t="s">
        <v>56</v>
      </c>
      <c r="E9" s="35">
        <v>100</v>
      </c>
      <c r="F9" s="35"/>
      <c r="G9" s="39">
        <f t="shared" si="0"/>
        <v>100</v>
      </c>
      <c r="H9" s="40">
        <v>97.374284</v>
      </c>
      <c r="I9" s="42">
        <f t="shared" si="1"/>
        <v>19.47</v>
      </c>
      <c r="J9" s="45">
        <f t="shared" si="3"/>
        <v>18</v>
      </c>
      <c r="K9" s="45">
        <v>20</v>
      </c>
      <c r="L9" s="45">
        <f>30*0.9</f>
        <v>27</v>
      </c>
      <c r="M9" s="45">
        <v>10</v>
      </c>
      <c r="N9" s="45">
        <f t="shared" si="2"/>
        <v>94.47</v>
      </c>
      <c r="O9" s="64"/>
    </row>
    <row r="10" s="4" customFormat="1" ht="53" customHeight="1" spans="1:15">
      <c r="A10" s="31">
        <v>5</v>
      </c>
      <c r="B10" s="32" t="s">
        <v>22</v>
      </c>
      <c r="C10" s="37" t="s">
        <v>62</v>
      </c>
      <c r="D10" s="34" t="s">
        <v>56</v>
      </c>
      <c r="E10" s="35"/>
      <c r="F10" s="41">
        <v>28.6412</v>
      </c>
      <c r="G10" s="36">
        <f t="shared" si="0"/>
        <v>28.6412</v>
      </c>
      <c r="H10" s="36">
        <v>28.6412</v>
      </c>
      <c r="I10" s="45">
        <f t="shared" si="1"/>
        <v>20</v>
      </c>
      <c r="J10" s="45">
        <v>20</v>
      </c>
      <c r="K10" s="45">
        <v>20</v>
      </c>
      <c r="L10" s="45">
        <v>30</v>
      </c>
      <c r="M10" s="45">
        <v>10</v>
      </c>
      <c r="N10" s="45">
        <f t="shared" si="2"/>
        <v>100</v>
      </c>
      <c r="O10" s="65"/>
    </row>
    <row r="11" s="4" customFormat="1" ht="76" customHeight="1" spans="1:15">
      <c r="A11" s="31">
        <v>6</v>
      </c>
      <c r="B11" s="32" t="s">
        <v>22</v>
      </c>
      <c r="C11" s="37" t="s">
        <v>63</v>
      </c>
      <c r="D11" s="34" t="s">
        <v>56</v>
      </c>
      <c r="E11" s="35">
        <v>15</v>
      </c>
      <c r="F11" s="35"/>
      <c r="G11" s="36">
        <f t="shared" si="0"/>
        <v>15</v>
      </c>
      <c r="H11" s="36">
        <v>12.9129</v>
      </c>
      <c r="I11" s="45">
        <f t="shared" si="1"/>
        <v>17.22</v>
      </c>
      <c r="J11" s="45">
        <f t="shared" si="3"/>
        <v>18</v>
      </c>
      <c r="K11" s="45">
        <v>20</v>
      </c>
      <c r="L11" s="45">
        <v>27</v>
      </c>
      <c r="M11" s="45">
        <v>10</v>
      </c>
      <c r="N11" s="45">
        <f t="shared" si="2"/>
        <v>92.22</v>
      </c>
      <c r="O11" s="66" t="s">
        <v>64</v>
      </c>
    </row>
    <row r="12" s="4" customFormat="1" ht="45" customHeight="1" spans="1:15">
      <c r="A12" s="31">
        <v>7</v>
      </c>
      <c r="B12" s="32" t="s">
        <v>22</v>
      </c>
      <c r="C12" s="38" t="s">
        <v>65</v>
      </c>
      <c r="D12" s="34" t="s">
        <v>66</v>
      </c>
      <c r="E12" s="35"/>
      <c r="F12" s="41">
        <v>300</v>
      </c>
      <c r="G12" s="36">
        <f t="shared" si="0"/>
        <v>300</v>
      </c>
      <c r="H12" s="36">
        <v>300</v>
      </c>
      <c r="I12" s="45">
        <f t="shared" si="1"/>
        <v>20</v>
      </c>
      <c r="J12" s="45">
        <f t="shared" si="3"/>
        <v>18</v>
      </c>
      <c r="K12" s="45">
        <v>20</v>
      </c>
      <c r="L12" s="45">
        <f>30*0.9</f>
        <v>27</v>
      </c>
      <c r="M12" s="45">
        <v>10</v>
      </c>
      <c r="N12" s="45">
        <f t="shared" si="2"/>
        <v>95</v>
      </c>
      <c r="O12" s="64"/>
    </row>
    <row r="13" s="6" customFormat="1" ht="50" customHeight="1" spans="1:15">
      <c r="A13" s="31">
        <v>8</v>
      </c>
      <c r="B13" s="42" t="s">
        <v>22</v>
      </c>
      <c r="C13" s="38" t="s">
        <v>67</v>
      </c>
      <c r="D13" s="34" t="s">
        <v>68</v>
      </c>
      <c r="E13" s="35">
        <v>19.8</v>
      </c>
      <c r="F13" s="35"/>
      <c r="G13" s="43">
        <f t="shared" si="0"/>
        <v>19.8</v>
      </c>
      <c r="H13" s="44">
        <v>8.6995</v>
      </c>
      <c r="I13" s="42">
        <f t="shared" si="1"/>
        <v>8.79</v>
      </c>
      <c r="J13" s="45">
        <f t="shared" si="3"/>
        <v>18</v>
      </c>
      <c r="K13" s="45">
        <v>16</v>
      </c>
      <c r="L13" s="45">
        <v>30</v>
      </c>
      <c r="M13" s="45">
        <v>10</v>
      </c>
      <c r="N13" s="45">
        <f t="shared" si="2"/>
        <v>82.79</v>
      </c>
      <c r="O13" s="66" t="s">
        <v>69</v>
      </c>
    </row>
    <row r="14" s="1" customFormat="1" ht="79" customHeight="1" spans="1:15">
      <c r="A14" s="31">
        <v>9</v>
      </c>
      <c r="B14" s="45" t="s">
        <v>22</v>
      </c>
      <c r="C14" s="37" t="s">
        <v>70</v>
      </c>
      <c r="D14" s="34" t="s">
        <v>34</v>
      </c>
      <c r="E14" s="35"/>
      <c r="F14" s="41">
        <v>180.89</v>
      </c>
      <c r="G14" s="46">
        <f t="shared" si="0"/>
        <v>180.89</v>
      </c>
      <c r="H14" s="47">
        <v>180.89</v>
      </c>
      <c r="I14" s="45">
        <f t="shared" si="1"/>
        <v>20</v>
      </c>
      <c r="J14" s="67">
        <v>20</v>
      </c>
      <c r="K14" s="67">
        <v>11</v>
      </c>
      <c r="L14" s="67">
        <v>27</v>
      </c>
      <c r="M14" s="67">
        <v>10</v>
      </c>
      <c r="N14" s="45">
        <f t="shared" si="2"/>
        <v>88</v>
      </c>
      <c r="O14" s="66" t="s">
        <v>71</v>
      </c>
    </row>
    <row r="15" s="1" customFormat="1" ht="75" customHeight="1" spans="1:15">
      <c r="A15" s="31">
        <v>10</v>
      </c>
      <c r="B15" s="45" t="s">
        <v>22</v>
      </c>
      <c r="C15" s="37" t="s">
        <v>72</v>
      </c>
      <c r="D15" s="34" t="s">
        <v>34</v>
      </c>
      <c r="E15" s="35"/>
      <c r="F15" s="41">
        <v>119.11</v>
      </c>
      <c r="G15" s="46">
        <f t="shared" si="0"/>
        <v>119.11</v>
      </c>
      <c r="H15" s="47">
        <v>119.11</v>
      </c>
      <c r="I15" s="45">
        <f t="shared" si="1"/>
        <v>20</v>
      </c>
      <c r="J15" s="67">
        <v>20</v>
      </c>
      <c r="K15" s="67">
        <v>11</v>
      </c>
      <c r="L15" s="67">
        <v>27</v>
      </c>
      <c r="M15" s="67">
        <v>10</v>
      </c>
      <c r="N15" s="45">
        <f t="shared" si="2"/>
        <v>88</v>
      </c>
      <c r="O15" s="66" t="s">
        <v>71</v>
      </c>
    </row>
    <row r="16" s="1" customFormat="1" ht="75" customHeight="1" spans="1:15">
      <c r="A16" s="31">
        <v>11</v>
      </c>
      <c r="B16" s="45" t="s">
        <v>22</v>
      </c>
      <c r="C16" s="37" t="s">
        <v>73</v>
      </c>
      <c r="D16" s="34" t="s">
        <v>34</v>
      </c>
      <c r="E16" s="35"/>
      <c r="F16" s="41">
        <v>63.217422</v>
      </c>
      <c r="G16" s="46">
        <f t="shared" si="0"/>
        <v>63.217422</v>
      </c>
      <c r="H16" s="47">
        <v>63.217422</v>
      </c>
      <c r="I16" s="45">
        <f t="shared" si="1"/>
        <v>20</v>
      </c>
      <c r="J16" s="67">
        <v>20</v>
      </c>
      <c r="K16" s="67">
        <v>11</v>
      </c>
      <c r="L16" s="67">
        <v>27</v>
      </c>
      <c r="M16" s="67">
        <v>10</v>
      </c>
      <c r="N16" s="45">
        <f t="shared" si="2"/>
        <v>88</v>
      </c>
      <c r="O16" s="66" t="s">
        <v>71</v>
      </c>
    </row>
    <row r="17" s="1" customFormat="1" ht="39" customHeight="1" spans="1:15">
      <c r="A17" s="31">
        <v>12</v>
      </c>
      <c r="B17" s="45" t="s">
        <v>22</v>
      </c>
      <c r="C17" s="37" t="s">
        <v>74</v>
      </c>
      <c r="D17" s="34" t="s">
        <v>24</v>
      </c>
      <c r="E17" s="35"/>
      <c r="F17" s="41">
        <v>947.9</v>
      </c>
      <c r="G17" s="46">
        <f t="shared" si="0"/>
        <v>947.9</v>
      </c>
      <c r="H17" s="47">
        <v>947.9</v>
      </c>
      <c r="I17" s="45">
        <f t="shared" si="1"/>
        <v>20</v>
      </c>
      <c r="J17" s="67">
        <v>20</v>
      </c>
      <c r="K17" s="67">
        <v>20</v>
      </c>
      <c r="L17" s="67">
        <v>30</v>
      </c>
      <c r="M17" s="67">
        <v>10</v>
      </c>
      <c r="N17" s="45">
        <f t="shared" si="2"/>
        <v>100</v>
      </c>
      <c r="O17" s="65"/>
    </row>
    <row r="18" s="1" customFormat="1" ht="39" customHeight="1" spans="1:15">
      <c r="A18" s="31">
        <v>13</v>
      </c>
      <c r="B18" s="45" t="s">
        <v>22</v>
      </c>
      <c r="C18" s="37" t="s">
        <v>75</v>
      </c>
      <c r="D18" s="34" t="s">
        <v>30</v>
      </c>
      <c r="E18" s="35"/>
      <c r="F18" s="41">
        <v>896.15</v>
      </c>
      <c r="G18" s="46">
        <f t="shared" si="0"/>
        <v>896.15</v>
      </c>
      <c r="H18" s="47">
        <v>896.15</v>
      </c>
      <c r="I18" s="45">
        <f t="shared" si="1"/>
        <v>20</v>
      </c>
      <c r="J18" s="67">
        <v>20</v>
      </c>
      <c r="K18" s="67">
        <v>20</v>
      </c>
      <c r="L18" s="67">
        <v>30</v>
      </c>
      <c r="M18" s="67">
        <v>10</v>
      </c>
      <c r="N18" s="45">
        <f t="shared" si="2"/>
        <v>100</v>
      </c>
      <c r="O18" s="65"/>
    </row>
    <row r="19" s="6" customFormat="1" ht="39" customHeight="1" spans="1:15">
      <c r="A19" s="31">
        <v>14</v>
      </c>
      <c r="B19" s="42" t="s">
        <v>22</v>
      </c>
      <c r="C19" s="37" t="s">
        <v>76</v>
      </c>
      <c r="D19" s="34" t="s">
        <v>24</v>
      </c>
      <c r="E19" s="35"/>
      <c r="F19" s="41">
        <v>803.48</v>
      </c>
      <c r="G19" s="43">
        <f t="shared" si="0"/>
        <v>803.48</v>
      </c>
      <c r="H19" s="44">
        <v>803.48</v>
      </c>
      <c r="I19" s="42">
        <f t="shared" si="1"/>
        <v>20</v>
      </c>
      <c r="J19" s="67">
        <v>20</v>
      </c>
      <c r="K19" s="67">
        <v>20</v>
      </c>
      <c r="L19" s="67">
        <v>30</v>
      </c>
      <c r="M19" s="67">
        <v>10</v>
      </c>
      <c r="N19" s="45">
        <f t="shared" si="2"/>
        <v>100</v>
      </c>
      <c r="O19" s="65"/>
    </row>
    <row r="20" s="6" customFormat="1" ht="83" customHeight="1" spans="1:15">
      <c r="A20" s="31">
        <v>15</v>
      </c>
      <c r="B20" s="42" t="s">
        <v>22</v>
      </c>
      <c r="C20" s="37" t="s">
        <v>77</v>
      </c>
      <c r="D20" s="34" t="s">
        <v>24</v>
      </c>
      <c r="E20" s="35"/>
      <c r="F20" s="41">
        <v>274.84645</v>
      </c>
      <c r="G20" s="43">
        <f t="shared" si="0"/>
        <v>274.84645</v>
      </c>
      <c r="H20" s="44">
        <v>274.84645</v>
      </c>
      <c r="I20" s="42">
        <f t="shared" si="1"/>
        <v>20</v>
      </c>
      <c r="J20" s="68">
        <v>20</v>
      </c>
      <c r="K20" s="68">
        <v>11</v>
      </c>
      <c r="L20" s="68">
        <v>27</v>
      </c>
      <c r="M20" s="68">
        <v>10</v>
      </c>
      <c r="N20" s="45">
        <f t="shared" si="2"/>
        <v>88</v>
      </c>
      <c r="O20" s="66" t="s">
        <v>71</v>
      </c>
    </row>
    <row r="21" s="6" customFormat="1" ht="52" customHeight="1" spans="1:15">
      <c r="A21" s="31">
        <v>16</v>
      </c>
      <c r="B21" s="42" t="s">
        <v>22</v>
      </c>
      <c r="C21" s="37" t="s">
        <v>78</v>
      </c>
      <c r="D21" s="34" t="s">
        <v>32</v>
      </c>
      <c r="E21" s="48">
        <f>2652820/10000</f>
        <v>265.282</v>
      </c>
      <c r="F21" s="49">
        <f>-21770/10000</f>
        <v>-2.177</v>
      </c>
      <c r="G21" s="50">
        <f t="shared" si="0"/>
        <v>263.105</v>
      </c>
      <c r="H21" s="44">
        <v>210.002</v>
      </c>
      <c r="I21" s="42">
        <f t="shared" si="1"/>
        <v>15.96</v>
      </c>
      <c r="J21" s="68">
        <f t="shared" ref="J21:J27" si="4">20*0.9</f>
        <v>18</v>
      </c>
      <c r="K21" s="68">
        <v>19.5</v>
      </c>
      <c r="L21" s="68">
        <f>30*0.9</f>
        <v>27</v>
      </c>
      <c r="M21" s="68">
        <v>10</v>
      </c>
      <c r="N21" s="45">
        <f t="shared" si="2"/>
        <v>90.46</v>
      </c>
      <c r="O21" s="66" t="s">
        <v>79</v>
      </c>
    </row>
    <row r="22" s="7" customFormat="1" ht="38" customHeight="1" spans="1:15">
      <c r="A22" s="31">
        <v>17</v>
      </c>
      <c r="B22" s="31" t="s">
        <v>22</v>
      </c>
      <c r="C22" s="37" t="s">
        <v>80</v>
      </c>
      <c r="D22" s="34" t="s">
        <v>81</v>
      </c>
      <c r="E22" s="35">
        <v>184</v>
      </c>
      <c r="F22" s="35"/>
      <c r="G22" s="39">
        <f t="shared" si="0"/>
        <v>184</v>
      </c>
      <c r="H22" s="39">
        <v>184</v>
      </c>
      <c r="I22" s="42">
        <f t="shared" si="1"/>
        <v>20</v>
      </c>
      <c r="J22" s="68">
        <f t="shared" si="4"/>
        <v>18</v>
      </c>
      <c r="K22" s="67">
        <v>20</v>
      </c>
      <c r="L22" s="68">
        <f>30*0.9</f>
        <v>27</v>
      </c>
      <c r="M22" s="67">
        <v>10</v>
      </c>
      <c r="N22" s="45">
        <f t="shared" si="2"/>
        <v>95</v>
      </c>
      <c r="O22" s="66"/>
    </row>
    <row r="23" s="8" customFormat="1" ht="42" customHeight="1" spans="1:15">
      <c r="A23" s="31">
        <v>18</v>
      </c>
      <c r="B23" s="31" t="s">
        <v>22</v>
      </c>
      <c r="C23" s="37" t="s">
        <v>82</v>
      </c>
      <c r="D23" s="34" t="s">
        <v>83</v>
      </c>
      <c r="E23" s="35">
        <v>222.19</v>
      </c>
      <c r="F23" s="35"/>
      <c r="G23" s="39">
        <f t="shared" si="0"/>
        <v>222.19</v>
      </c>
      <c r="H23" s="51">
        <v>166.56</v>
      </c>
      <c r="I23" s="42">
        <f t="shared" si="1"/>
        <v>14.99</v>
      </c>
      <c r="J23" s="68">
        <f t="shared" si="4"/>
        <v>18</v>
      </c>
      <c r="K23" s="68">
        <v>20</v>
      </c>
      <c r="L23" s="68">
        <f>30*0.9</f>
        <v>27</v>
      </c>
      <c r="M23" s="68">
        <v>10</v>
      </c>
      <c r="N23" s="45">
        <f t="shared" si="2"/>
        <v>89.99</v>
      </c>
      <c r="O23" s="66" t="s">
        <v>84</v>
      </c>
    </row>
    <row r="24" s="9" customFormat="1" ht="55" customHeight="1" spans="1:15">
      <c r="A24" s="31">
        <v>19</v>
      </c>
      <c r="B24" s="32" t="s">
        <v>22</v>
      </c>
      <c r="C24" s="37" t="s">
        <v>85</v>
      </c>
      <c r="D24" s="34" t="s">
        <v>86</v>
      </c>
      <c r="E24" s="35">
        <v>380</v>
      </c>
      <c r="F24" s="35">
        <v>20.31</v>
      </c>
      <c r="G24" s="36">
        <f t="shared" si="0"/>
        <v>400.31</v>
      </c>
      <c r="H24" s="52">
        <v>173.188184</v>
      </c>
      <c r="I24" s="45">
        <f t="shared" si="1"/>
        <v>8.65</v>
      </c>
      <c r="J24" s="68">
        <f t="shared" si="4"/>
        <v>18</v>
      </c>
      <c r="K24" s="67">
        <v>20</v>
      </c>
      <c r="L24" s="68">
        <f>30*0.9</f>
        <v>27</v>
      </c>
      <c r="M24" s="67">
        <v>10</v>
      </c>
      <c r="N24" s="45">
        <f t="shared" si="2"/>
        <v>83.65</v>
      </c>
      <c r="O24" s="38" t="s">
        <v>87</v>
      </c>
    </row>
    <row r="25" s="9" customFormat="1" ht="57" customHeight="1" spans="1:15">
      <c r="A25" s="31">
        <v>20</v>
      </c>
      <c r="B25" s="32" t="s">
        <v>22</v>
      </c>
      <c r="C25" s="37" t="s">
        <v>88</v>
      </c>
      <c r="D25" s="34" t="s">
        <v>89</v>
      </c>
      <c r="E25" s="35">
        <v>310</v>
      </c>
      <c r="F25" s="49">
        <v>-220.2</v>
      </c>
      <c r="G25" s="36">
        <f t="shared" si="0"/>
        <v>89.8</v>
      </c>
      <c r="H25" s="52">
        <v>89.8</v>
      </c>
      <c r="I25" s="45">
        <f t="shared" si="1"/>
        <v>20</v>
      </c>
      <c r="J25" s="68">
        <f t="shared" si="4"/>
        <v>18</v>
      </c>
      <c r="K25" s="69">
        <v>20</v>
      </c>
      <c r="L25" s="69">
        <v>27</v>
      </c>
      <c r="M25" s="69">
        <v>10</v>
      </c>
      <c r="N25" s="45">
        <f t="shared" si="2"/>
        <v>95</v>
      </c>
      <c r="O25" s="66"/>
    </row>
    <row r="26" s="4" customFormat="1" ht="48" customHeight="1" spans="1:15">
      <c r="A26" s="31">
        <v>21</v>
      </c>
      <c r="B26" s="32" t="s">
        <v>22</v>
      </c>
      <c r="C26" s="37" t="s">
        <v>90</v>
      </c>
      <c r="D26" s="34" t="s">
        <v>56</v>
      </c>
      <c r="E26" s="35">
        <v>39.4</v>
      </c>
      <c r="F26" s="35"/>
      <c r="G26" s="36">
        <f t="shared" si="0"/>
        <v>39.4</v>
      </c>
      <c r="H26" s="36">
        <v>36.9188</v>
      </c>
      <c r="I26" s="45">
        <f t="shared" si="1"/>
        <v>18.74</v>
      </c>
      <c r="J26" s="68">
        <f t="shared" si="4"/>
        <v>18</v>
      </c>
      <c r="K26" s="69">
        <v>20</v>
      </c>
      <c r="L26" s="68">
        <f>30*0.9</f>
        <v>27</v>
      </c>
      <c r="M26" s="69">
        <v>10</v>
      </c>
      <c r="N26" s="45">
        <f t="shared" si="2"/>
        <v>93.74</v>
      </c>
      <c r="O26" s="66"/>
    </row>
    <row r="27" s="4" customFormat="1" ht="53" customHeight="1" spans="1:15">
      <c r="A27" s="31">
        <v>22</v>
      </c>
      <c r="B27" s="32" t="s">
        <v>22</v>
      </c>
      <c r="C27" s="37" t="s">
        <v>91</v>
      </c>
      <c r="D27" s="34" t="s">
        <v>92</v>
      </c>
      <c r="E27" s="35">
        <v>130.36</v>
      </c>
      <c r="F27" s="35"/>
      <c r="G27" s="36">
        <f t="shared" si="0"/>
        <v>130.36</v>
      </c>
      <c r="H27" s="36">
        <v>18.3992</v>
      </c>
      <c r="I27" s="45">
        <f t="shared" si="1"/>
        <v>2.82</v>
      </c>
      <c r="J27" s="68">
        <f t="shared" si="4"/>
        <v>18</v>
      </c>
      <c r="K27" s="69">
        <v>15.47</v>
      </c>
      <c r="L27" s="69">
        <f>30*0.9</f>
        <v>27</v>
      </c>
      <c r="M27" s="69">
        <v>10</v>
      </c>
      <c r="N27" s="45">
        <f t="shared" si="2"/>
        <v>73.29</v>
      </c>
      <c r="O27" s="66" t="s">
        <v>93</v>
      </c>
    </row>
    <row r="28" s="9" customFormat="1" ht="57" customHeight="1" spans="1:15">
      <c r="A28" s="31">
        <v>23</v>
      </c>
      <c r="B28" s="32" t="s">
        <v>22</v>
      </c>
      <c r="C28" s="37" t="s">
        <v>94</v>
      </c>
      <c r="D28" s="34" t="s">
        <v>24</v>
      </c>
      <c r="E28" s="35"/>
      <c r="F28" s="41">
        <v>535.474922</v>
      </c>
      <c r="G28" s="36">
        <f t="shared" si="0"/>
        <v>535.474922</v>
      </c>
      <c r="H28" s="52">
        <v>533.898422</v>
      </c>
      <c r="I28" s="45">
        <f t="shared" si="1"/>
        <v>19.94</v>
      </c>
      <c r="J28" s="70">
        <v>20</v>
      </c>
      <c r="K28" s="70">
        <v>20</v>
      </c>
      <c r="L28" s="71">
        <v>40</v>
      </c>
      <c r="M28" s="72"/>
      <c r="N28" s="45">
        <f t="shared" si="2"/>
        <v>99.94</v>
      </c>
      <c r="O28" s="65"/>
    </row>
    <row r="29" s="9" customFormat="1" ht="57" customHeight="1" spans="1:15">
      <c r="A29" s="31">
        <v>24</v>
      </c>
      <c r="B29" s="32" t="s">
        <v>22</v>
      </c>
      <c r="C29" s="37" t="s">
        <v>95</v>
      </c>
      <c r="D29" s="34" t="s">
        <v>24</v>
      </c>
      <c r="E29" s="35"/>
      <c r="F29" s="41">
        <v>504.93</v>
      </c>
      <c r="G29" s="36">
        <f t="shared" si="0"/>
        <v>504.93</v>
      </c>
      <c r="H29" s="52">
        <v>504.93</v>
      </c>
      <c r="I29" s="45">
        <f t="shared" si="1"/>
        <v>20</v>
      </c>
      <c r="J29" s="70">
        <v>20</v>
      </c>
      <c r="K29" s="70">
        <v>18.4</v>
      </c>
      <c r="L29" s="70">
        <v>24</v>
      </c>
      <c r="M29" s="70">
        <v>10</v>
      </c>
      <c r="N29" s="45">
        <f t="shared" si="2"/>
        <v>92.4</v>
      </c>
      <c r="O29" s="65"/>
    </row>
    <row r="30" s="9" customFormat="1" ht="50" customHeight="1" spans="1:15">
      <c r="A30" s="31">
        <v>25</v>
      </c>
      <c r="B30" s="32" t="s">
        <v>22</v>
      </c>
      <c r="C30" s="37" t="s">
        <v>96</v>
      </c>
      <c r="D30" s="34" t="s">
        <v>24</v>
      </c>
      <c r="E30" s="35"/>
      <c r="F30" s="41">
        <v>500</v>
      </c>
      <c r="G30" s="36">
        <f t="shared" si="0"/>
        <v>500</v>
      </c>
      <c r="H30" s="52">
        <v>500</v>
      </c>
      <c r="I30" s="45">
        <f t="shared" si="1"/>
        <v>20</v>
      </c>
      <c r="J30" s="70">
        <v>20</v>
      </c>
      <c r="K30" s="70">
        <v>16</v>
      </c>
      <c r="L30" s="70">
        <v>26.7</v>
      </c>
      <c r="M30" s="70">
        <v>10</v>
      </c>
      <c r="N30" s="45">
        <f t="shared" si="2"/>
        <v>92.7</v>
      </c>
      <c r="O30" s="65"/>
    </row>
    <row r="31" s="9" customFormat="1" ht="54" customHeight="1" spans="1:15">
      <c r="A31" s="31">
        <v>26</v>
      </c>
      <c r="B31" s="32" t="s">
        <v>22</v>
      </c>
      <c r="C31" s="37" t="s">
        <v>97</v>
      </c>
      <c r="D31" s="34" t="s">
        <v>24</v>
      </c>
      <c r="E31" s="35"/>
      <c r="F31" s="41">
        <v>410</v>
      </c>
      <c r="G31" s="36">
        <f t="shared" si="0"/>
        <v>410</v>
      </c>
      <c r="H31" s="52">
        <v>410</v>
      </c>
      <c r="I31" s="45">
        <f t="shared" si="1"/>
        <v>20</v>
      </c>
      <c r="J31" s="70">
        <v>20</v>
      </c>
      <c r="K31" s="70">
        <v>20</v>
      </c>
      <c r="L31" s="70">
        <v>24</v>
      </c>
      <c r="M31" s="70">
        <v>10</v>
      </c>
      <c r="N31" s="45">
        <f t="shared" si="2"/>
        <v>94</v>
      </c>
      <c r="O31" s="66"/>
    </row>
    <row r="32" s="1" customFormat="1" ht="42" customHeight="1" spans="1:15">
      <c r="A32" s="31">
        <v>27</v>
      </c>
      <c r="B32" s="45" t="s">
        <v>22</v>
      </c>
      <c r="C32" s="37" t="s">
        <v>98</v>
      </c>
      <c r="D32" s="34" t="s">
        <v>24</v>
      </c>
      <c r="E32" s="35"/>
      <c r="F32" s="41">
        <v>318.165909</v>
      </c>
      <c r="G32" s="46">
        <f t="shared" si="0"/>
        <v>318.165909</v>
      </c>
      <c r="H32" s="47">
        <v>318.165909</v>
      </c>
      <c r="I32" s="45">
        <f t="shared" si="1"/>
        <v>20</v>
      </c>
      <c r="J32" s="70">
        <v>20</v>
      </c>
      <c r="K32" s="70">
        <v>18</v>
      </c>
      <c r="L32" s="70">
        <f>30*0.8</f>
        <v>24</v>
      </c>
      <c r="M32" s="70">
        <v>10</v>
      </c>
      <c r="N32" s="45">
        <f t="shared" si="2"/>
        <v>92</v>
      </c>
      <c r="O32" s="66"/>
    </row>
    <row r="33" s="1" customFormat="1" ht="45" customHeight="1" spans="1:15">
      <c r="A33" s="31">
        <v>28</v>
      </c>
      <c r="B33" s="45" t="s">
        <v>22</v>
      </c>
      <c r="C33" s="38" t="s">
        <v>99</v>
      </c>
      <c r="D33" s="53" t="s">
        <v>24</v>
      </c>
      <c r="E33" s="35"/>
      <c r="F33" s="41">
        <v>225</v>
      </c>
      <c r="G33" s="46">
        <f t="shared" si="0"/>
        <v>225</v>
      </c>
      <c r="H33" s="47">
        <v>225</v>
      </c>
      <c r="I33" s="45">
        <f t="shared" si="1"/>
        <v>20</v>
      </c>
      <c r="J33" s="70">
        <v>20</v>
      </c>
      <c r="K33" s="70">
        <v>19.2</v>
      </c>
      <c r="L33" s="70">
        <v>30</v>
      </c>
      <c r="M33" s="70">
        <v>10</v>
      </c>
      <c r="N33" s="45">
        <f t="shared" si="2"/>
        <v>99.2</v>
      </c>
      <c r="O33" s="65"/>
    </row>
    <row r="34" s="1" customFormat="1" ht="45" customHeight="1" spans="1:15">
      <c r="A34" s="31">
        <v>29</v>
      </c>
      <c r="B34" s="45" t="s">
        <v>22</v>
      </c>
      <c r="C34" s="37" t="s">
        <v>100</v>
      </c>
      <c r="D34" s="34" t="s">
        <v>24</v>
      </c>
      <c r="E34" s="35"/>
      <c r="F34" s="41">
        <v>142.297787</v>
      </c>
      <c r="G34" s="46">
        <f t="shared" si="0"/>
        <v>142.297787</v>
      </c>
      <c r="H34" s="47">
        <v>142.297787</v>
      </c>
      <c r="I34" s="45">
        <f t="shared" si="1"/>
        <v>20</v>
      </c>
      <c r="J34" s="70">
        <v>20</v>
      </c>
      <c r="K34" s="70">
        <v>18</v>
      </c>
      <c r="L34" s="70">
        <v>24</v>
      </c>
      <c r="M34" s="70">
        <v>10</v>
      </c>
      <c r="N34" s="45">
        <f t="shared" si="2"/>
        <v>92</v>
      </c>
      <c r="O34" s="66"/>
    </row>
    <row r="35" s="1" customFormat="1" ht="45" customHeight="1" spans="1:15">
      <c r="A35" s="31">
        <v>30</v>
      </c>
      <c r="B35" s="45" t="s">
        <v>22</v>
      </c>
      <c r="C35" s="37" t="s">
        <v>101</v>
      </c>
      <c r="D35" s="34" t="s">
        <v>24</v>
      </c>
      <c r="E35" s="35"/>
      <c r="F35" s="41">
        <v>123.59148</v>
      </c>
      <c r="G35" s="46">
        <f t="shared" si="0"/>
        <v>123.59148</v>
      </c>
      <c r="H35" s="47">
        <v>123.59148</v>
      </c>
      <c r="I35" s="45">
        <f t="shared" si="1"/>
        <v>20</v>
      </c>
      <c r="J35" s="70">
        <v>20</v>
      </c>
      <c r="K35" s="70">
        <v>20</v>
      </c>
      <c r="L35" s="71">
        <v>40</v>
      </c>
      <c r="M35" s="72"/>
      <c r="N35" s="45">
        <f t="shared" si="2"/>
        <v>100</v>
      </c>
      <c r="O35" s="65"/>
    </row>
    <row r="36" s="1" customFormat="1" ht="45" customHeight="1" spans="1:15">
      <c r="A36" s="31">
        <v>31</v>
      </c>
      <c r="B36" s="45" t="s">
        <v>22</v>
      </c>
      <c r="C36" s="37" t="s">
        <v>102</v>
      </c>
      <c r="D36" s="34" t="s">
        <v>24</v>
      </c>
      <c r="E36" s="35"/>
      <c r="F36" s="41">
        <v>97.410907</v>
      </c>
      <c r="G36" s="46">
        <f t="shared" si="0"/>
        <v>97.410907</v>
      </c>
      <c r="H36" s="47">
        <v>97.410907</v>
      </c>
      <c r="I36" s="45">
        <f t="shared" si="1"/>
        <v>20</v>
      </c>
      <c r="J36" s="70">
        <f>20*0.9</f>
        <v>18</v>
      </c>
      <c r="K36" s="70">
        <v>20</v>
      </c>
      <c r="L36" s="70">
        <v>27</v>
      </c>
      <c r="M36" s="70">
        <v>10</v>
      </c>
      <c r="N36" s="45">
        <f t="shared" si="2"/>
        <v>95</v>
      </c>
      <c r="O36" s="66"/>
    </row>
    <row r="37" s="1" customFormat="1" ht="58" customHeight="1" spans="1:15">
      <c r="A37" s="31">
        <v>32</v>
      </c>
      <c r="B37" s="45" t="s">
        <v>22</v>
      </c>
      <c r="C37" s="37" t="s">
        <v>103</v>
      </c>
      <c r="D37" s="34" t="s">
        <v>24</v>
      </c>
      <c r="E37" s="35"/>
      <c r="F37" s="41">
        <v>95</v>
      </c>
      <c r="G37" s="46">
        <f t="shared" si="0"/>
        <v>95</v>
      </c>
      <c r="H37" s="47">
        <v>60</v>
      </c>
      <c r="I37" s="45">
        <f t="shared" si="1"/>
        <v>12.63</v>
      </c>
      <c r="J37" s="70">
        <v>20</v>
      </c>
      <c r="K37" s="70">
        <v>20</v>
      </c>
      <c r="L37" s="70">
        <v>24</v>
      </c>
      <c r="M37" s="70">
        <v>10</v>
      </c>
      <c r="N37" s="45">
        <f t="shared" si="2"/>
        <v>86.63</v>
      </c>
      <c r="O37" s="66" t="s">
        <v>104</v>
      </c>
    </row>
    <row r="38" s="6" customFormat="1" ht="40" customHeight="1" spans="1:15">
      <c r="A38" s="31">
        <v>33</v>
      </c>
      <c r="B38" s="42" t="s">
        <v>22</v>
      </c>
      <c r="C38" s="37" t="s">
        <v>105</v>
      </c>
      <c r="D38" s="53" t="s">
        <v>24</v>
      </c>
      <c r="E38" s="35"/>
      <c r="F38" s="41">
        <v>56</v>
      </c>
      <c r="G38" s="43">
        <f t="shared" si="0"/>
        <v>56</v>
      </c>
      <c r="H38" s="44">
        <v>56</v>
      </c>
      <c r="I38" s="42">
        <f t="shared" si="1"/>
        <v>20</v>
      </c>
      <c r="J38" s="73">
        <v>20</v>
      </c>
      <c r="K38" s="73">
        <v>20</v>
      </c>
      <c r="L38" s="73">
        <v>30</v>
      </c>
      <c r="M38" s="73">
        <v>10</v>
      </c>
      <c r="N38" s="45">
        <f t="shared" si="2"/>
        <v>100</v>
      </c>
      <c r="O38" s="65"/>
    </row>
    <row r="39" s="1" customFormat="1" ht="43" customHeight="1" spans="1:15">
      <c r="A39" s="31">
        <v>34</v>
      </c>
      <c r="B39" s="45" t="s">
        <v>22</v>
      </c>
      <c r="C39" s="37" t="s">
        <v>106</v>
      </c>
      <c r="D39" s="34" t="s">
        <v>24</v>
      </c>
      <c r="E39" s="35"/>
      <c r="F39" s="41">
        <v>57.045447</v>
      </c>
      <c r="G39" s="46">
        <f t="shared" si="0"/>
        <v>57.045447</v>
      </c>
      <c r="H39" s="47">
        <v>55.549748</v>
      </c>
      <c r="I39" s="45">
        <f t="shared" si="1"/>
        <v>19.48</v>
      </c>
      <c r="J39" s="70">
        <v>20</v>
      </c>
      <c r="K39" s="70">
        <v>20</v>
      </c>
      <c r="L39" s="70">
        <v>27</v>
      </c>
      <c r="M39" s="70">
        <v>10</v>
      </c>
      <c r="N39" s="45">
        <f t="shared" si="2"/>
        <v>96.48</v>
      </c>
      <c r="O39" s="65"/>
    </row>
    <row r="40" s="1" customFormat="1" ht="41" customHeight="1" spans="1:15">
      <c r="A40" s="31">
        <v>35</v>
      </c>
      <c r="B40" s="45" t="s">
        <v>22</v>
      </c>
      <c r="C40" s="37" t="s">
        <v>107</v>
      </c>
      <c r="D40" s="34" t="s">
        <v>24</v>
      </c>
      <c r="E40" s="35">
        <v>50</v>
      </c>
      <c r="F40" s="41"/>
      <c r="G40" s="46">
        <f t="shared" si="0"/>
        <v>50</v>
      </c>
      <c r="H40" s="47">
        <v>50</v>
      </c>
      <c r="I40" s="45">
        <f t="shared" si="1"/>
        <v>20</v>
      </c>
      <c r="J40" s="70">
        <v>20</v>
      </c>
      <c r="K40" s="70">
        <v>20</v>
      </c>
      <c r="L40" s="70">
        <v>30</v>
      </c>
      <c r="M40" s="70">
        <v>10</v>
      </c>
      <c r="N40" s="45">
        <f t="shared" si="2"/>
        <v>100</v>
      </c>
      <c r="O40" s="65"/>
    </row>
    <row r="41" s="1" customFormat="1" ht="41" customHeight="1" spans="1:15">
      <c r="A41" s="31">
        <v>36</v>
      </c>
      <c r="B41" s="45" t="s">
        <v>22</v>
      </c>
      <c r="C41" s="37" t="s">
        <v>108</v>
      </c>
      <c r="D41" s="34" t="s">
        <v>24</v>
      </c>
      <c r="E41" s="35"/>
      <c r="F41" s="41">
        <v>15.70545</v>
      </c>
      <c r="G41" s="46">
        <f t="shared" si="0"/>
        <v>15.70545</v>
      </c>
      <c r="H41" s="47">
        <v>15.70545</v>
      </c>
      <c r="I41" s="45">
        <f t="shared" si="1"/>
        <v>20</v>
      </c>
      <c r="J41" s="70">
        <f>20*0.9</f>
        <v>18</v>
      </c>
      <c r="K41" s="70">
        <v>20</v>
      </c>
      <c r="L41" s="70">
        <v>27</v>
      </c>
      <c r="M41" s="70">
        <v>10</v>
      </c>
      <c r="N41" s="45">
        <f t="shared" si="2"/>
        <v>95</v>
      </c>
      <c r="O41" s="66"/>
    </row>
    <row r="42" s="1" customFormat="1" ht="41" customHeight="1" spans="1:15">
      <c r="A42" s="31">
        <v>37</v>
      </c>
      <c r="B42" s="45" t="s">
        <v>22</v>
      </c>
      <c r="C42" s="37" t="s">
        <v>109</v>
      </c>
      <c r="D42" s="53" t="s">
        <v>24</v>
      </c>
      <c r="E42" s="35"/>
      <c r="F42" s="41">
        <v>14.565</v>
      </c>
      <c r="G42" s="46">
        <f t="shared" si="0"/>
        <v>14.565</v>
      </c>
      <c r="H42" s="47">
        <v>14.565</v>
      </c>
      <c r="I42" s="45">
        <f t="shared" si="1"/>
        <v>20</v>
      </c>
      <c r="J42" s="70">
        <v>20</v>
      </c>
      <c r="K42" s="70">
        <v>19.2</v>
      </c>
      <c r="L42" s="70">
        <v>24</v>
      </c>
      <c r="M42" s="70">
        <v>10</v>
      </c>
      <c r="N42" s="45">
        <f t="shared" si="2"/>
        <v>93.2</v>
      </c>
      <c r="O42" s="66"/>
    </row>
    <row r="43" s="1" customFormat="1" ht="41" customHeight="1" spans="1:15">
      <c r="A43" s="31">
        <v>38</v>
      </c>
      <c r="B43" s="45" t="s">
        <v>22</v>
      </c>
      <c r="C43" s="37" t="s">
        <v>110</v>
      </c>
      <c r="D43" s="34" t="s">
        <v>24</v>
      </c>
      <c r="E43" s="35"/>
      <c r="F43" s="41">
        <v>11.3354</v>
      </c>
      <c r="G43" s="46">
        <f t="shared" si="0"/>
        <v>11.3354</v>
      </c>
      <c r="H43" s="47">
        <v>11.3354</v>
      </c>
      <c r="I43" s="45">
        <f t="shared" si="1"/>
        <v>20</v>
      </c>
      <c r="J43" s="70">
        <v>20</v>
      </c>
      <c r="K43" s="70">
        <v>20</v>
      </c>
      <c r="L43" s="70">
        <v>30</v>
      </c>
      <c r="M43" s="70">
        <v>10</v>
      </c>
      <c r="N43" s="45">
        <f t="shared" si="2"/>
        <v>100</v>
      </c>
      <c r="O43" s="65"/>
    </row>
    <row r="44" s="1" customFormat="1" ht="44" customHeight="1" spans="1:15">
      <c r="A44" s="31">
        <v>39</v>
      </c>
      <c r="B44" s="45" t="s">
        <v>22</v>
      </c>
      <c r="C44" s="37" t="s">
        <v>111</v>
      </c>
      <c r="D44" s="34" t="s">
        <v>49</v>
      </c>
      <c r="E44" s="35"/>
      <c r="F44" s="41">
        <v>992.329616</v>
      </c>
      <c r="G44" s="46">
        <f t="shared" si="0"/>
        <v>992.329616</v>
      </c>
      <c r="H44" s="47">
        <v>992.329616</v>
      </c>
      <c r="I44" s="45">
        <f t="shared" si="1"/>
        <v>20</v>
      </c>
      <c r="J44" s="70">
        <v>20</v>
      </c>
      <c r="K44" s="70">
        <v>18.4</v>
      </c>
      <c r="L44" s="70">
        <v>24.3</v>
      </c>
      <c r="M44" s="70">
        <v>10</v>
      </c>
      <c r="N44" s="45">
        <f t="shared" si="2"/>
        <v>92.7</v>
      </c>
      <c r="O44" s="66"/>
    </row>
    <row r="45" s="1" customFormat="1" ht="44" customHeight="1" spans="1:15">
      <c r="A45" s="31">
        <v>40</v>
      </c>
      <c r="B45" s="45" t="s">
        <v>22</v>
      </c>
      <c r="C45" s="37" t="s">
        <v>112</v>
      </c>
      <c r="D45" s="34" t="s">
        <v>49</v>
      </c>
      <c r="E45" s="35"/>
      <c r="F45" s="41">
        <v>470</v>
      </c>
      <c r="G45" s="46">
        <f t="shared" si="0"/>
        <v>470</v>
      </c>
      <c r="H45" s="47">
        <v>470</v>
      </c>
      <c r="I45" s="45">
        <f t="shared" si="1"/>
        <v>20</v>
      </c>
      <c r="J45" s="70">
        <v>20</v>
      </c>
      <c r="K45" s="70">
        <v>20</v>
      </c>
      <c r="L45" s="70">
        <v>24.3</v>
      </c>
      <c r="M45" s="70">
        <v>10</v>
      </c>
      <c r="N45" s="45">
        <f t="shared" si="2"/>
        <v>94.3</v>
      </c>
      <c r="O45" s="66"/>
    </row>
    <row r="46" s="1" customFormat="1" ht="55" customHeight="1" spans="1:15">
      <c r="A46" s="31">
        <v>41</v>
      </c>
      <c r="B46" s="45" t="s">
        <v>22</v>
      </c>
      <c r="C46" s="37" t="s">
        <v>113</v>
      </c>
      <c r="D46" s="34" t="s">
        <v>43</v>
      </c>
      <c r="E46" s="49"/>
      <c r="F46" s="35"/>
      <c r="G46" s="46">
        <v>800</v>
      </c>
      <c r="H46" s="47">
        <v>565.7664</v>
      </c>
      <c r="I46" s="45">
        <f t="shared" si="1"/>
        <v>14.14</v>
      </c>
      <c r="J46" s="70">
        <v>18</v>
      </c>
      <c r="K46" s="70">
        <v>20</v>
      </c>
      <c r="L46" s="70">
        <v>27</v>
      </c>
      <c r="M46" s="70">
        <v>10</v>
      </c>
      <c r="N46" s="45">
        <f t="shared" si="2"/>
        <v>89.14</v>
      </c>
      <c r="O46" s="66" t="s">
        <v>114</v>
      </c>
    </row>
    <row r="47" s="1" customFormat="1" ht="34" customHeight="1" spans="1:15">
      <c r="A47" s="31">
        <v>42</v>
      </c>
      <c r="B47" s="45" t="s">
        <v>22</v>
      </c>
      <c r="C47" s="37" t="s">
        <v>115</v>
      </c>
      <c r="D47" s="34" t="s">
        <v>49</v>
      </c>
      <c r="E47" s="35"/>
      <c r="F47" s="41">
        <v>350</v>
      </c>
      <c r="G47" s="46">
        <f t="shared" ref="G47:G62" si="5">E47+F47</f>
        <v>350</v>
      </c>
      <c r="H47" s="47">
        <v>350</v>
      </c>
      <c r="I47" s="45">
        <f t="shared" si="1"/>
        <v>20</v>
      </c>
      <c r="J47" s="70">
        <v>20</v>
      </c>
      <c r="K47" s="70">
        <v>20</v>
      </c>
      <c r="L47" s="70">
        <v>24.3</v>
      </c>
      <c r="M47" s="70">
        <v>10</v>
      </c>
      <c r="N47" s="45">
        <f t="shared" si="2"/>
        <v>94.3</v>
      </c>
      <c r="O47" s="66"/>
    </row>
    <row r="48" s="1" customFormat="1" ht="34" customHeight="1" spans="1:15">
      <c r="A48" s="31">
        <v>43</v>
      </c>
      <c r="B48" s="45" t="s">
        <v>22</v>
      </c>
      <c r="C48" s="37" t="s">
        <v>116</v>
      </c>
      <c r="D48" s="34" t="s">
        <v>49</v>
      </c>
      <c r="E48" s="35"/>
      <c r="F48" s="41">
        <v>349.4888</v>
      </c>
      <c r="G48" s="46">
        <f t="shared" si="5"/>
        <v>349.4888</v>
      </c>
      <c r="H48" s="47">
        <v>349.4888</v>
      </c>
      <c r="I48" s="45">
        <f t="shared" si="1"/>
        <v>20</v>
      </c>
      <c r="J48" s="70">
        <v>20</v>
      </c>
      <c r="K48" s="70">
        <v>18.67</v>
      </c>
      <c r="L48" s="70">
        <v>30</v>
      </c>
      <c r="M48" s="70">
        <v>10</v>
      </c>
      <c r="N48" s="45">
        <f t="shared" si="2"/>
        <v>98.67</v>
      </c>
      <c r="O48" s="65"/>
    </row>
    <row r="49" s="1" customFormat="1" ht="34" customHeight="1" spans="1:15">
      <c r="A49" s="31">
        <v>44</v>
      </c>
      <c r="B49" s="45" t="s">
        <v>22</v>
      </c>
      <c r="C49" s="37" t="s">
        <v>117</v>
      </c>
      <c r="D49" s="34" t="s">
        <v>49</v>
      </c>
      <c r="E49" s="35"/>
      <c r="F49" s="41">
        <v>306</v>
      </c>
      <c r="G49" s="46">
        <f t="shared" si="5"/>
        <v>306</v>
      </c>
      <c r="H49" s="47">
        <v>306</v>
      </c>
      <c r="I49" s="45">
        <f t="shared" si="1"/>
        <v>20</v>
      </c>
      <c r="J49" s="70">
        <v>20</v>
      </c>
      <c r="K49" s="70">
        <v>20</v>
      </c>
      <c r="L49" s="70">
        <v>24.3</v>
      </c>
      <c r="M49" s="70">
        <v>10</v>
      </c>
      <c r="N49" s="45">
        <f t="shared" si="2"/>
        <v>94.3</v>
      </c>
      <c r="O49" s="66"/>
    </row>
    <row r="50" s="1" customFormat="1" ht="34" customHeight="1" spans="1:15">
      <c r="A50" s="31">
        <v>45</v>
      </c>
      <c r="B50" s="45" t="s">
        <v>22</v>
      </c>
      <c r="C50" s="37" t="s">
        <v>118</v>
      </c>
      <c r="D50" s="34" t="s">
        <v>49</v>
      </c>
      <c r="E50" s="35"/>
      <c r="F50" s="41">
        <v>300</v>
      </c>
      <c r="G50" s="46">
        <f t="shared" si="5"/>
        <v>300</v>
      </c>
      <c r="H50" s="47">
        <v>300</v>
      </c>
      <c r="I50" s="45">
        <f t="shared" si="1"/>
        <v>20</v>
      </c>
      <c r="J50" s="70">
        <v>20</v>
      </c>
      <c r="K50" s="70">
        <v>20</v>
      </c>
      <c r="L50" s="70">
        <v>24.3</v>
      </c>
      <c r="M50" s="70">
        <v>10</v>
      </c>
      <c r="N50" s="45">
        <f t="shared" si="2"/>
        <v>94.3</v>
      </c>
      <c r="O50" s="66"/>
    </row>
    <row r="51" s="1" customFormat="1" ht="34" customHeight="1" spans="1:15">
      <c r="A51" s="31">
        <v>46</v>
      </c>
      <c r="B51" s="45" t="s">
        <v>22</v>
      </c>
      <c r="C51" s="37" t="s">
        <v>119</v>
      </c>
      <c r="D51" s="34" t="s">
        <v>43</v>
      </c>
      <c r="E51" s="35"/>
      <c r="F51" s="41">
        <v>245.42</v>
      </c>
      <c r="G51" s="46">
        <f t="shared" si="5"/>
        <v>245.42</v>
      </c>
      <c r="H51" s="47">
        <v>245.42</v>
      </c>
      <c r="I51" s="45">
        <f t="shared" si="1"/>
        <v>20</v>
      </c>
      <c r="J51" s="70">
        <v>20</v>
      </c>
      <c r="K51" s="70">
        <v>19</v>
      </c>
      <c r="L51" s="70">
        <v>24.3</v>
      </c>
      <c r="M51" s="70">
        <v>10</v>
      </c>
      <c r="N51" s="45">
        <f t="shared" si="2"/>
        <v>93.3</v>
      </c>
      <c r="O51" s="66"/>
    </row>
    <row r="52" s="1" customFormat="1" ht="34" customHeight="1" spans="1:15">
      <c r="A52" s="31">
        <v>47</v>
      </c>
      <c r="B52" s="45" t="s">
        <v>22</v>
      </c>
      <c r="C52" s="37" t="s">
        <v>120</v>
      </c>
      <c r="D52" s="34" t="s">
        <v>49</v>
      </c>
      <c r="E52" s="35"/>
      <c r="F52" s="41">
        <v>9.19</v>
      </c>
      <c r="G52" s="46">
        <f t="shared" si="5"/>
        <v>9.19</v>
      </c>
      <c r="H52" s="47">
        <v>9.19</v>
      </c>
      <c r="I52" s="45">
        <f t="shared" si="1"/>
        <v>20</v>
      </c>
      <c r="J52" s="70">
        <v>20</v>
      </c>
      <c r="K52" s="70">
        <v>20</v>
      </c>
      <c r="L52" s="70">
        <v>24.3</v>
      </c>
      <c r="M52" s="70">
        <v>10</v>
      </c>
      <c r="N52" s="45">
        <f t="shared" si="2"/>
        <v>94.3</v>
      </c>
      <c r="O52" s="66"/>
    </row>
    <row r="53" s="1" customFormat="1" ht="34" customHeight="1" spans="1:15">
      <c r="A53" s="31">
        <v>48</v>
      </c>
      <c r="B53" s="45" t="s">
        <v>22</v>
      </c>
      <c r="C53" s="37" t="s">
        <v>121</v>
      </c>
      <c r="D53" s="34" t="s">
        <v>49</v>
      </c>
      <c r="E53" s="35"/>
      <c r="F53" s="41">
        <v>110</v>
      </c>
      <c r="G53" s="46">
        <f t="shared" si="5"/>
        <v>110</v>
      </c>
      <c r="H53" s="47">
        <v>110</v>
      </c>
      <c r="I53" s="45">
        <f t="shared" si="1"/>
        <v>20</v>
      </c>
      <c r="J53" s="70">
        <v>20</v>
      </c>
      <c r="K53" s="70">
        <v>20</v>
      </c>
      <c r="L53" s="70">
        <v>24.3</v>
      </c>
      <c r="M53" s="70">
        <v>10</v>
      </c>
      <c r="N53" s="45">
        <f t="shared" si="2"/>
        <v>94.3</v>
      </c>
      <c r="O53" s="66"/>
    </row>
    <row r="54" s="1" customFormat="1" ht="34" customHeight="1" spans="1:15">
      <c r="A54" s="31">
        <v>49</v>
      </c>
      <c r="B54" s="45" t="s">
        <v>22</v>
      </c>
      <c r="C54" s="37" t="s">
        <v>122</v>
      </c>
      <c r="D54" s="34" t="s">
        <v>49</v>
      </c>
      <c r="E54" s="35"/>
      <c r="F54" s="41">
        <v>100</v>
      </c>
      <c r="G54" s="46">
        <f t="shared" si="5"/>
        <v>100</v>
      </c>
      <c r="H54" s="47">
        <v>100</v>
      </c>
      <c r="I54" s="45">
        <f t="shared" si="1"/>
        <v>20</v>
      </c>
      <c r="J54" s="70">
        <v>20</v>
      </c>
      <c r="K54" s="70">
        <v>20</v>
      </c>
      <c r="L54" s="70">
        <v>24.3</v>
      </c>
      <c r="M54" s="70">
        <v>10</v>
      </c>
      <c r="N54" s="45">
        <f t="shared" si="2"/>
        <v>94.3</v>
      </c>
      <c r="O54" s="66"/>
    </row>
    <row r="55" s="1" customFormat="1" ht="34" customHeight="1" spans="1:15">
      <c r="A55" s="31">
        <v>50</v>
      </c>
      <c r="B55" s="45" t="s">
        <v>22</v>
      </c>
      <c r="C55" s="37" t="s">
        <v>123</v>
      </c>
      <c r="D55" s="34" t="s">
        <v>49</v>
      </c>
      <c r="E55" s="35"/>
      <c r="F55" s="41">
        <v>100</v>
      </c>
      <c r="G55" s="46">
        <f t="shared" si="5"/>
        <v>100</v>
      </c>
      <c r="H55" s="47">
        <v>100</v>
      </c>
      <c r="I55" s="45">
        <f t="shared" si="1"/>
        <v>20</v>
      </c>
      <c r="J55" s="70">
        <v>20</v>
      </c>
      <c r="K55" s="70">
        <v>20</v>
      </c>
      <c r="L55" s="70">
        <v>24.3</v>
      </c>
      <c r="M55" s="70">
        <v>10</v>
      </c>
      <c r="N55" s="45">
        <f t="shared" si="2"/>
        <v>94.3</v>
      </c>
      <c r="O55" s="66"/>
    </row>
    <row r="56" s="1" customFormat="1" ht="50" customHeight="1" spans="1:15">
      <c r="A56" s="31">
        <v>51</v>
      </c>
      <c r="B56" s="45" t="s">
        <v>22</v>
      </c>
      <c r="C56" s="37" t="s">
        <v>124</v>
      </c>
      <c r="D56" s="34" t="s">
        <v>49</v>
      </c>
      <c r="E56" s="35"/>
      <c r="F56" s="41">
        <v>95</v>
      </c>
      <c r="G56" s="46">
        <f t="shared" si="5"/>
        <v>95</v>
      </c>
      <c r="H56" s="47">
        <v>95</v>
      </c>
      <c r="I56" s="45">
        <f t="shared" si="1"/>
        <v>20</v>
      </c>
      <c r="J56" s="70">
        <v>20</v>
      </c>
      <c r="K56" s="70">
        <v>20</v>
      </c>
      <c r="L56" s="70">
        <v>24.3</v>
      </c>
      <c r="M56" s="70">
        <v>10</v>
      </c>
      <c r="N56" s="45">
        <f t="shared" si="2"/>
        <v>94.3</v>
      </c>
      <c r="O56" s="66"/>
    </row>
    <row r="57" s="1" customFormat="1" ht="34" customHeight="1" spans="1:15">
      <c r="A57" s="31">
        <v>52</v>
      </c>
      <c r="B57" s="45" t="s">
        <v>22</v>
      </c>
      <c r="C57" s="37" t="s">
        <v>125</v>
      </c>
      <c r="D57" s="34" t="s">
        <v>49</v>
      </c>
      <c r="E57" s="35"/>
      <c r="F57" s="41">
        <v>53.75366</v>
      </c>
      <c r="G57" s="46">
        <f t="shared" si="5"/>
        <v>53.75366</v>
      </c>
      <c r="H57" s="47">
        <v>53.75366</v>
      </c>
      <c r="I57" s="45">
        <f t="shared" si="1"/>
        <v>20</v>
      </c>
      <c r="J57" s="70">
        <v>20</v>
      </c>
      <c r="K57" s="70">
        <v>20</v>
      </c>
      <c r="L57" s="70">
        <v>24.3</v>
      </c>
      <c r="M57" s="70">
        <v>10</v>
      </c>
      <c r="N57" s="45">
        <f t="shared" si="2"/>
        <v>94.3</v>
      </c>
      <c r="O57" s="66"/>
    </row>
    <row r="58" s="1" customFormat="1" ht="34" customHeight="1" spans="1:15">
      <c r="A58" s="31">
        <v>53</v>
      </c>
      <c r="B58" s="45" t="s">
        <v>22</v>
      </c>
      <c r="C58" s="37" t="s">
        <v>126</v>
      </c>
      <c r="D58" s="34" t="s">
        <v>49</v>
      </c>
      <c r="E58" s="35"/>
      <c r="F58" s="41">
        <v>33.889</v>
      </c>
      <c r="G58" s="46">
        <f t="shared" si="5"/>
        <v>33.889</v>
      </c>
      <c r="H58" s="47">
        <v>33.8887</v>
      </c>
      <c r="I58" s="45">
        <f t="shared" si="1"/>
        <v>20</v>
      </c>
      <c r="J58" s="70">
        <v>20</v>
      </c>
      <c r="K58" s="70">
        <v>20</v>
      </c>
      <c r="L58" s="70">
        <v>24.3</v>
      </c>
      <c r="M58" s="70">
        <v>10</v>
      </c>
      <c r="N58" s="45">
        <f t="shared" si="2"/>
        <v>94.3</v>
      </c>
      <c r="O58" s="66"/>
    </row>
    <row r="59" s="1" customFormat="1" ht="40" customHeight="1" spans="1:15">
      <c r="A59" s="31">
        <v>54</v>
      </c>
      <c r="B59" s="45" t="s">
        <v>22</v>
      </c>
      <c r="C59" s="37" t="s">
        <v>127</v>
      </c>
      <c r="D59" s="34" t="s">
        <v>49</v>
      </c>
      <c r="E59" s="35"/>
      <c r="F59" s="41">
        <v>120</v>
      </c>
      <c r="G59" s="46">
        <f t="shared" si="5"/>
        <v>120</v>
      </c>
      <c r="H59" s="47">
        <v>30</v>
      </c>
      <c r="I59" s="45">
        <f t="shared" si="1"/>
        <v>5</v>
      </c>
      <c r="J59" s="70">
        <v>20</v>
      </c>
      <c r="K59" s="70">
        <v>20</v>
      </c>
      <c r="L59" s="70">
        <v>30</v>
      </c>
      <c r="M59" s="70">
        <v>10</v>
      </c>
      <c r="N59" s="45">
        <f t="shared" si="2"/>
        <v>85</v>
      </c>
      <c r="O59" s="66" t="s">
        <v>128</v>
      </c>
    </row>
    <row r="60" s="1" customFormat="1" ht="36" customHeight="1" spans="1:15">
      <c r="A60" s="31">
        <v>55</v>
      </c>
      <c r="B60" s="45" t="s">
        <v>22</v>
      </c>
      <c r="C60" s="37" t="s">
        <v>129</v>
      </c>
      <c r="D60" s="34" t="s">
        <v>49</v>
      </c>
      <c r="E60" s="35"/>
      <c r="F60" s="41">
        <v>10</v>
      </c>
      <c r="G60" s="46">
        <f t="shared" si="5"/>
        <v>10</v>
      </c>
      <c r="H60" s="47">
        <v>10</v>
      </c>
      <c r="I60" s="45">
        <f t="shared" si="1"/>
        <v>20</v>
      </c>
      <c r="J60" s="70">
        <v>20</v>
      </c>
      <c r="K60" s="70">
        <v>20</v>
      </c>
      <c r="L60" s="70">
        <v>24.3</v>
      </c>
      <c r="M60" s="70">
        <v>10</v>
      </c>
      <c r="N60" s="45">
        <f t="shared" si="2"/>
        <v>94.3</v>
      </c>
      <c r="O60" s="66"/>
    </row>
    <row r="61" s="1" customFormat="1" ht="36" customHeight="1" spans="1:15">
      <c r="A61" s="31">
        <v>56</v>
      </c>
      <c r="B61" s="45" t="s">
        <v>22</v>
      </c>
      <c r="C61" s="37" t="s">
        <v>130</v>
      </c>
      <c r="D61" s="34" t="s">
        <v>49</v>
      </c>
      <c r="E61" s="35"/>
      <c r="F61" s="46">
        <v>730.55</v>
      </c>
      <c r="G61" s="46">
        <v>730.55</v>
      </c>
      <c r="H61" s="47">
        <v>651.38</v>
      </c>
      <c r="I61" s="45">
        <f t="shared" si="1"/>
        <v>17.83</v>
      </c>
      <c r="J61" s="70">
        <v>20</v>
      </c>
      <c r="K61" s="70">
        <v>20</v>
      </c>
      <c r="L61" s="70">
        <v>27</v>
      </c>
      <c r="M61" s="70">
        <v>10</v>
      </c>
      <c r="N61" s="45">
        <f t="shared" si="2"/>
        <v>94.83</v>
      </c>
      <c r="O61" s="66"/>
    </row>
    <row r="62" s="1" customFormat="1" ht="76" customHeight="1" spans="1:15">
      <c r="A62" s="42">
        <v>57</v>
      </c>
      <c r="B62" s="54" t="s">
        <v>22</v>
      </c>
      <c r="C62" s="55" t="s">
        <v>131</v>
      </c>
      <c r="D62" s="56" t="s">
        <v>132</v>
      </c>
      <c r="E62" s="57">
        <v>1988</v>
      </c>
      <c r="F62" s="57">
        <v>-1499.52</v>
      </c>
      <c r="G62" s="43">
        <f>E62+F62</f>
        <v>488.48</v>
      </c>
      <c r="H62" s="43">
        <v>400.483718</v>
      </c>
      <c r="I62" s="42">
        <f t="shared" si="1"/>
        <v>16.4</v>
      </c>
      <c r="J62" s="74">
        <f>20*0.9</f>
        <v>18</v>
      </c>
      <c r="K62" s="74">
        <v>15.6</v>
      </c>
      <c r="L62" s="74">
        <f>30*0.9</f>
        <v>27</v>
      </c>
      <c r="M62" s="75">
        <v>10</v>
      </c>
      <c r="N62" s="76">
        <f t="shared" si="2"/>
        <v>87</v>
      </c>
      <c r="O62" s="77" t="s">
        <v>133</v>
      </c>
    </row>
    <row r="63" s="10" customFormat="1" ht="36" customHeight="1" spans="1:15">
      <c r="A63" s="42">
        <v>58</v>
      </c>
      <c r="B63" s="42" t="s">
        <v>22</v>
      </c>
      <c r="C63" s="38" t="s">
        <v>134</v>
      </c>
      <c r="D63" s="58" t="s">
        <v>49</v>
      </c>
      <c r="E63" s="44"/>
      <c r="F63" s="44">
        <v>212.58</v>
      </c>
      <c r="G63" s="44">
        <v>212.58</v>
      </c>
      <c r="H63" s="44">
        <v>212.58</v>
      </c>
      <c r="I63" s="58">
        <v>20</v>
      </c>
      <c r="J63" s="58">
        <v>20</v>
      </c>
      <c r="K63" s="58">
        <v>20</v>
      </c>
      <c r="L63" s="58">
        <v>27</v>
      </c>
      <c r="M63" s="58">
        <v>10</v>
      </c>
      <c r="N63" s="42">
        <f t="shared" si="2"/>
        <v>97</v>
      </c>
      <c r="O63" s="66"/>
    </row>
  </sheetData>
  <mergeCells count="14">
    <mergeCell ref="A1:B1"/>
    <mergeCell ref="A2:O2"/>
    <mergeCell ref="A3:B3"/>
    <mergeCell ref="E3:H3"/>
    <mergeCell ref="E4:G4"/>
    <mergeCell ref="I4:N4"/>
    <mergeCell ref="L28:M28"/>
    <mergeCell ref="L35:M35"/>
    <mergeCell ref="A4:A5"/>
    <mergeCell ref="B4:B5"/>
    <mergeCell ref="C4:C5"/>
    <mergeCell ref="D4:D5"/>
    <mergeCell ref="H4:H5"/>
    <mergeCell ref="O4:O5"/>
  </mergeCells>
  <pageMargins left="0.590277777777778" right="0.314583333333333" top="0.629861111111111" bottom="0.550694444444444" header="0.5" footer="0.5"/>
  <pageSetup paperSize="8" scale="95" fitToHeight="0" orientation="landscape" blackAndWhite="1"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1000w以上</vt:lpstr>
      <vt:lpstr>1000w以下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胡豆豆</cp:lastModifiedBy>
  <dcterms:created xsi:type="dcterms:W3CDTF">2024-01-09T02:31:00Z</dcterms:created>
  <dcterms:modified xsi:type="dcterms:W3CDTF">2025-05-08T07:19:58Z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8CD84FB7706348B08C67140CB77384DD_13</vt:lpwstr>
  </property>
  <property fmtid="{D5CDD505-2E9C-101B-9397-08002B2CF9AE}" pid="3" name="KSOProductBuildVer">
    <vt:lpwstr>2052-12.1.0.20784</vt:lpwstr>
  </property>
  <property fmtid="{D5CDD505-2E9C-101B-9397-08002B2CF9AE}" pid="4" name="KSOReadingLayout">
    <vt:bool>true</vt:bool>
  </property>
</Properties>
</file>