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7945" windowHeight="12375" activeTab="1"/>
  </bookViews>
  <sheets>
    <sheet name="1000w以上" sheetId="1" r:id="rId1"/>
    <sheet name="1000w以下" sheetId="3" r:id="rId2"/>
  </sheets>
  <definedNames>
    <definedName name="_xlnm._FilterDatabase" localSheetId="1" hidden="1">'1000w以下'!$A$5:$O$58</definedName>
    <definedName name="_xlnm.Print_Area" localSheetId="1">'1000w以下'!$A$1:$O$57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8" i="3" l="1"/>
  <c r="G58" i="3"/>
  <c r="N57" i="3"/>
  <c r="I57" i="3"/>
  <c r="G57" i="3"/>
  <c r="N56" i="3"/>
  <c r="I56" i="3"/>
  <c r="G56" i="3"/>
  <c r="N55" i="3"/>
  <c r="I55" i="3"/>
  <c r="G55" i="3"/>
  <c r="N54" i="3"/>
  <c r="I54" i="3"/>
  <c r="G54" i="3"/>
  <c r="N53" i="3"/>
  <c r="I53" i="3"/>
  <c r="G53" i="3"/>
  <c r="N52" i="3"/>
  <c r="I52" i="3"/>
  <c r="G52" i="3"/>
  <c r="N51" i="3"/>
  <c r="I51" i="3"/>
  <c r="G51" i="3"/>
  <c r="N50" i="3"/>
  <c r="I50" i="3"/>
  <c r="G50" i="3"/>
  <c r="N49" i="3"/>
  <c r="I49" i="3"/>
  <c r="G49" i="3"/>
  <c r="N48" i="3"/>
  <c r="I48" i="3"/>
  <c r="G48" i="3"/>
  <c r="N47" i="3"/>
  <c r="I47" i="3"/>
  <c r="G47" i="3"/>
  <c r="N46" i="3"/>
  <c r="I46" i="3"/>
  <c r="G46" i="3"/>
  <c r="N45" i="3"/>
  <c r="I45" i="3"/>
  <c r="G45" i="3"/>
  <c r="N44" i="3"/>
  <c r="I44" i="3"/>
  <c r="G44" i="3"/>
  <c r="N43" i="3"/>
  <c r="I43" i="3"/>
  <c r="G43" i="3"/>
  <c r="N42" i="3"/>
  <c r="I42" i="3"/>
  <c r="G42" i="3"/>
  <c r="N41" i="3"/>
  <c r="I41" i="3"/>
  <c r="G41" i="3"/>
  <c r="N40" i="3"/>
  <c r="I40" i="3"/>
  <c r="G40" i="3"/>
  <c r="N39" i="3"/>
  <c r="I39" i="3"/>
  <c r="G39" i="3"/>
  <c r="N38" i="3"/>
  <c r="I38" i="3"/>
  <c r="G38" i="3"/>
  <c r="N37" i="3"/>
  <c r="I37" i="3"/>
  <c r="G37" i="3"/>
  <c r="N36" i="3"/>
  <c r="I36" i="3"/>
  <c r="G36" i="3"/>
  <c r="N35" i="3"/>
  <c r="I35" i="3"/>
  <c r="G35" i="3"/>
  <c r="N34" i="3"/>
  <c r="I34" i="3"/>
  <c r="G34" i="3"/>
  <c r="N33" i="3"/>
  <c r="I33" i="3"/>
  <c r="G33" i="3"/>
  <c r="N32" i="3"/>
  <c r="I32" i="3"/>
  <c r="G32" i="3"/>
  <c r="N31" i="3"/>
  <c r="I31" i="3"/>
  <c r="G31" i="3"/>
  <c r="N30" i="3"/>
  <c r="I30" i="3"/>
  <c r="G30" i="3"/>
  <c r="N29" i="3"/>
  <c r="I29" i="3"/>
  <c r="G29" i="3"/>
  <c r="N28" i="3"/>
  <c r="I28" i="3"/>
  <c r="G28" i="3"/>
  <c r="N27" i="3"/>
  <c r="I27" i="3"/>
  <c r="G27" i="3"/>
  <c r="N26" i="3"/>
  <c r="I26" i="3"/>
  <c r="G26" i="3"/>
  <c r="N25" i="3"/>
  <c r="I25" i="3"/>
  <c r="G25" i="3"/>
  <c r="N24" i="3"/>
  <c r="I24" i="3"/>
  <c r="G24" i="3"/>
  <c r="N23" i="3"/>
  <c r="I23" i="3"/>
  <c r="G23" i="3"/>
  <c r="N22" i="3"/>
  <c r="I22" i="3"/>
  <c r="G22" i="3"/>
  <c r="N21" i="3"/>
  <c r="I21" i="3"/>
  <c r="G21" i="3"/>
  <c r="N20" i="3"/>
  <c r="I20" i="3"/>
  <c r="G20" i="3"/>
  <c r="N19" i="3"/>
  <c r="I19" i="3"/>
  <c r="G19" i="3"/>
  <c r="N18" i="3"/>
  <c r="I18" i="3"/>
  <c r="G18" i="3"/>
  <c r="N17" i="3"/>
  <c r="I17" i="3"/>
  <c r="G17" i="3"/>
  <c r="N16" i="3"/>
  <c r="I16" i="3"/>
  <c r="G16" i="3"/>
  <c r="N15" i="3"/>
  <c r="I15" i="3"/>
  <c r="G15" i="3"/>
  <c r="N14" i="3"/>
  <c r="I14" i="3"/>
  <c r="G14" i="3"/>
  <c r="N13" i="3"/>
  <c r="I13" i="3"/>
  <c r="G13" i="3"/>
  <c r="N12" i="3"/>
  <c r="I12" i="3"/>
  <c r="G12" i="3"/>
  <c r="N11" i="3"/>
  <c r="I11" i="3"/>
  <c r="G11" i="3"/>
  <c r="N10" i="3"/>
  <c r="I10" i="3"/>
  <c r="G10" i="3"/>
  <c r="N9" i="3"/>
  <c r="I9" i="3"/>
  <c r="G9" i="3"/>
  <c r="N8" i="3"/>
  <c r="I8" i="3"/>
  <c r="G8" i="3"/>
  <c r="N7" i="3"/>
  <c r="I7" i="3"/>
  <c r="G7" i="3"/>
  <c r="N6" i="3"/>
  <c r="I6" i="3"/>
  <c r="G6" i="3"/>
  <c r="C37" i="1"/>
  <c r="C33" i="1"/>
  <c r="H27" i="1"/>
  <c r="G27" i="1"/>
  <c r="H25" i="1"/>
  <c r="G25" i="1"/>
  <c r="H24" i="1"/>
  <c r="G24" i="1"/>
  <c r="N23" i="1"/>
  <c r="G23" i="1"/>
  <c r="N22" i="1"/>
  <c r="G22" i="1"/>
  <c r="N21" i="1"/>
  <c r="G21" i="1"/>
  <c r="N20" i="1"/>
  <c r="G20" i="1"/>
  <c r="N19" i="1"/>
  <c r="I19" i="1"/>
  <c r="G19" i="1"/>
  <c r="N18" i="1"/>
  <c r="I18" i="1"/>
  <c r="N17" i="1"/>
  <c r="I17" i="1"/>
  <c r="H17" i="1"/>
  <c r="G17" i="1"/>
  <c r="N16" i="1"/>
  <c r="I16" i="1"/>
  <c r="G16" i="1"/>
  <c r="N15" i="1"/>
  <c r="I15" i="1"/>
  <c r="G15" i="1"/>
  <c r="N14" i="1"/>
  <c r="I14" i="1"/>
  <c r="G14" i="1"/>
  <c r="N13" i="1"/>
  <c r="I13" i="1"/>
  <c r="G13" i="1"/>
  <c r="N12" i="1"/>
  <c r="I12" i="1"/>
  <c r="G12" i="1"/>
  <c r="N11" i="1"/>
  <c r="I11" i="1"/>
  <c r="G11" i="1"/>
  <c r="N10" i="1"/>
  <c r="I10" i="1"/>
  <c r="G10" i="1"/>
  <c r="N9" i="1"/>
  <c r="I9" i="1"/>
  <c r="G9" i="1"/>
  <c r="N8" i="1"/>
  <c r="I8" i="1"/>
  <c r="G8" i="1"/>
  <c r="N7" i="1"/>
  <c r="I7" i="1"/>
  <c r="G7" i="1"/>
  <c r="N6" i="1"/>
  <c r="I6" i="1"/>
  <c r="G6" i="1"/>
  <c r="N5" i="1"/>
  <c r="I5" i="1"/>
  <c r="G5" i="1"/>
</calcChain>
</file>

<file path=xl/sharedStrings.xml><?xml version="1.0" encoding="utf-8"?>
<sst xmlns="http://schemas.openxmlformats.org/spreadsheetml/2006/main" count="330" uniqueCount="157">
  <si>
    <t>2023年度武汉市东西湖区住房和城乡建设局部门项目绩效自评情况汇总表</t>
  </si>
  <si>
    <t>填表人：</t>
  </si>
  <si>
    <t>联系电话：</t>
  </si>
  <si>
    <t>单位：万元</t>
  </si>
  <si>
    <t>序号</t>
  </si>
  <si>
    <t>预算部门</t>
  </si>
  <si>
    <t>项目名称</t>
  </si>
  <si>
    <t>实施科室（单位）</t>
  </si>
  <si>
    <t>全年预算数</t>
  </si>
  <si>
    <t>全年
执行数</t>
  </si>
  <si>
    <t>项目自评得分</t>
  </si>
  <si>
    <t>指标偏差大或未完成原因分析（简要概述）</t>
  </si>
  <si>
    <t>年初
预算数</t>
  </si>
  <si>
    <t>年中追加数/调减数</t>
  </si>
  <si>
    <t>小计</t>
  </si>
  <si>
    <t>预算执行
（20分）</t>
  </si>
  <si>
    <t>成本指标（20分）</t>
  </si>
  <si>
    <t>产出指标
（20分）</t>
  </si>
  <si>
    <t>效益指标
（30分）</t>
  </si>
  <si>
    <t>满意度指标
（10分）</t>
  </si>
  <si>
    <t>合计</t>
  </si>
  <si>
    <t>武汉市东西湖区住房和城乡建设局</t>
  </si>
  <si>
    <t>2023年部分中央财政城镇保障性安居工程补助资金(租赁住房保障)</t>
  </si>
  <si>
    <t>房管</t>
  </si>
  <si>
    <t>建筑行业第三方服务费</t>
  </si>
  <si>
    <t>建管</t>
  </si>
  <si>
    <t>国家网安基地及PPP项目政府财政付费</t>
  </si>
  <si>
    <t>网安专班</t>
  </si>
  <si>
    <t>1.数量指标“可用性付费支付金额”申请支付金额6亿元、因财政资金紧张，仅拨付0.36亿元，按占比计分。2.质量指标“可用性付费支付进度达标率”目标值80%仅完成8%，按占比计分。3.时效指标“可用性付费支付及时率”目标值80%仅完成8%，按占比计分。</t>
  </si>
  <si>
    <t>网安二期南片区配套基础设施完善工程(二期工程)</t>
  </si>
  <si>
    <t>1.数量指标“道路改造”年度目标值1个，项目工期较长，按达到的产值比64%计分；2.效益指标，非量化指标，按完成情况的80%计分。</t>
  </si>
  <si>
    <t>2021年东西湖区老旧小区改造项目</t>
  </si>
  <si>
    <t>1.因财政资金延迟拨付，导致预算数与执行数存在差异；2.效益指标，非量化指标，按完成情况的90%计分。</t>
  </si>
  <si>
    <t>稻香片区道路工程项目</t>
  </si>
  <si>
    <t>专班</t>
  </si>
  <si>
    <t>效益指标，非量化指标，按完成情况的80%计分。</t>
  </si>
  <si>
    <t>还建房进度款</t>
  </si>
  <si>
    <t>建设科</t>
  </si>
  <si>
    <t>1.产出指标的三级指标设置内容不够科学合理，工程类项目工期较长，建设面积佐证资料较复杂，不能及时计提相应的佐证材料，因主体工程已完工，且有照片，按完成情况计分；2.质量指标“项目竣工质量合格率”指标设置不够合理，工期较长的工程项目，未及时竣工，该指标2个还建房未达到要求，故扣2分；3.时效指标“工程完工及时率”指标设置不够合理，工期较长的工程项目，未及时竣工，该指标2个还建房未达到要求，故扣2分，4.效益指标均非量化指标，无佐证资料，按完成情况90%计分。</t>
  </si>
  <si>
    <t>惠景九龙湾还建小区</t>
  </si>
  <si>
    <t>1.数量指标，面积按完成占比计分；2.时效指标，计划竣工时间2023年3月25日，实际竣工时间2023年8月16日，超期144天，按完成情况计分；3.效益指标均非量化指标，无佐证资料，按完成情况90%计分。</t>
  </si>
  <si>
    <t>全区还建房配套设施完善工程</t>
  </si>
  <si>
    <t>2021年路灯新建及改造打包项目</t>
  </si>
  <si>
    <t>建设内容调整，未按合同工期完工，效益指标无佐证材料,按设定分值的90%计分。</t>
  </si>
  <si>
    <t>2022年路灯新建及改造打包项目</t>
  </si>
  <si>
    <t>1、超合同工期完工：开工日期2022年6月30日，完工日期2023年7月30日，实际工期395天，合同工期180天，超合同工期；
2、效益指标无佐证材料,按设定分值的90%计分。</t>
  </si>
  <si>
    <t>2023年部分中央财政城镇保障性安居工程补助资金(城市棚户区改造)</t>
  </si>
  <si>
    <t>1、工程进度不及预期：开工日期2021年9月18日，截止2023年12月31日，累计工期834日历天，合同工期730日历天；
2、效益指标无佐证材料,按设定分值的90%计分。</t>
  </si>
  <si>
    <t>市政路灯及综合管理编制管理</t>
  </si>
  <si>
    <t>1、项目执行率偏低：路灯电费年初预算金额1710万元，实际支出2880.69万元，超预算金额1170.69万元，执行率168.46%；管线平台维护及年度新建管网信息复核数据更新预算金额300万元，无实际支出，执行率0%；
2、效益指标无佐证材料，按设定分值的90%计分。</t>
  </si>
  <si>
    <t>东西湖区乡村振兴及环境提升工程</t>
  </si>
  <si>
    <t>未按合同工期完工，效益指标无佐证材料,按设定分值的90%计分。</t>
  </si>
  <si>
    <t>金银湖片区道路工程</t>
  </si>
  <si>
    <t>金银湖片区道路工程项目包中微循环道路完善工程子项因拆迁等原因，暂未实施，为避免项目进度款超付，暂未支付后续费用，因此造成与预算目标有偏差。</t>
  </si>
  <si>
    <t>网谷智慧体育公园</t>
  </si>
  <si>
    <t>园林</t>
  </si>
  <si>
    <t>1.根据产出指标所提供的资料，该项目为绿化工程建设类项目，建议不设置经济效益指标；2.因原生态指标三级指标“满足设计要求”不合符生态指标设立标准，建议将生态效益指标三级指标修改为“优化城市生态环境；3.因原可持续影响指标三级指标“满足设计要求”不符合可持续影响指标设立标准，建议将原指标修改为全面提升城市形象；4.原社会效益目标值设立为完成，于三级指标关联不够密切，故将该，目标值替换为提升；5.该项目使用资金为1518.55万元，其中有218.55万元为耕地占用税，应设置生态成本指标；6.本项目因初期批复内容有所调整，故还未进行竣工验收； 8.未按照《财政局关于开展2023年度预算绩效自评及结果应用工作的通知》东财〔2024〕5号中第二条第（二）条中“其中：预算执行情况20分、成本指标20分、产出指标20分、效益指标和满意度指标40分”的要求填写新的项目绩效申报表，未合理分配指标权重；7.效益指标均非量化指标，无佐证资料，按完成情况90%计分。</t>
  </si>
  <si>
    <t>园林绿化养护及零星绿化改造工程</t>
  </si>
  <si>
    <t>执行率低的原因是：武汉市东西湖区住房和城乡建设局根据每月养护分数支付养护费用，无法准确的估计绿化费用；因绿化养护需要满一年，未满一年，按养护月份支付养护费，造成部分项目资金有结余。</t>
  </si>
  <si>
    <t>中央明渠“樱花溪”公园及周边景观建设工程</t>
  </si>
  <si>
    <t>1.根据产出指标所提供的资料，该项目为绿化工程建设类项目，建议不设置经济效益指标； 2.因原生态指标三级指标“满足设计要求”不合符生态指标设立标准，建议将生态效益指标三级指标修改为“优化城市生态环境；3.因原可持续影响指标三级指标“满足设计要求”不符合可持续影响指标设立标准，建议将原指标修改为全面提升城市形象；4.原社会效益目标值设立为完成，于三级指标关联不够密切，故将该，目标值替换为提升；5.该项目使用资金为3128.52万元，其中有945.09万元为耕地占用税，应设置生态成本指标；6.未按照《财政局关于开展2023年度预算绩效自评及结果应用工作的通知》东财〔2024〕5号中第二条第（二）条中“其中：预算执行情况20分、成本指标20分、产出指标20分、效益指标和满意度指标40分”的要求填写新的项目绩效申报表，未合理分配指标权重； 7.效益指标均非量化指标，无佐证资料，按完成情况90%计分。</t>
  </si>
  <si>
    <t>2019-2021年已完成财审园林绿化工程</t>
  </si>
  <si>
    <t>1.根据产出指标所提供的资料，该项目为绿化工程建设类项目，建议不设置经济效益指标； 2.受疫情影响时效指标“合同工期”未能达到按期完工，府河湿地柏泉郊野项目及金银潭大道项目超期；                                                3.因原生态指标三级指标“满足设计要求”不合符生态指标设立标准，建议将生态效益指标三级指标修改为“优化城市生态环境；4.因原可持续影响指标三级指标“满足设计要求”不符合可持续影响指标设立标准，建议将原指标修改为全面提升城市形象；5.原社会效益目标值设立为完成，于三级指标关联不够密切，故将该，目标值替换为提升；6.未按照《财政局关于开展2023年度预算绩效自评及结果应用工作的通知》东财〔2024〕5号中第二条第（二）条中“其中：预算执行情况20分、成本指标20分、产出指标20分、效益指标和满意度指标40分”的要求填写新的项目绩效申报表，未合理分配指标权重；</t>
  </si>
  <si>
    <t>预算执行表</t>
  </si>
  <si>
    <t>差异</t>
  </si>
  <si>
    <t>1000万以上</t>
  </si>
  <si>
    <t>项目合计</t>
  </si>
  <si>
    <t>已完成</t>
  </si>
  <si>
    <t>未完成</t>
  </si>
  <si>
    <t>1000万以下</t>
  </si>
  <si>
    <t>附件5：</t>
  </si>
  <si>
    <t>党建经费及文明创建经费</t>
  </si>
  <si>
    <t>局办</t>
  </si>
  <si>
    <t>法律顾问服务费及“三项制度”专项费</t>
  </si>
  <si>
    <t>法规科/房管/局办/建设科/园林科</t>
  </si>
  <si>
    <t>其中：法律服务结余资金2万元，绩效评价服务费结余资金10.5万元，局内财审结余资金20.9万元，三项制度专项费、法制宣传费结余资金1.63万元，中央财补项目结算复核结余资金10.79万元，审计费结余资金400.70万元，支付上诉费20.86万元。</t>
  </si>
  <si>
    <t>改制企业维稳经费</t>
  </si>
  <si>
    <t>改制企业退休干部年龄偏大，去世不可预见，因此造成与预算目标有偏差。</t>
  </si>
  <si>
    <t>物业管理费</t>
  </si>
  <si>
    <t>预算资金是确保全局日常行政工作正常开展支付物业管理费用，其中支付：恒大帝景小区62套安置房源物业费14.66万元</t>
  </si>
  <si>
    <t>压地农民工安置费</t>
  </si>
  <si>
    <t>一是绩效工资中的30%根据考核结果发放，年度考核工作一般在次年年初布置，2023年度考核于2024年2月完成并于次月发放30%绩效工资；二是年初预算申报时未考虑年内退休人员减少的情况，因此造成与预算目标有偏差。</t>
  </si>
  <si>
    <t>政府购买服务</t>
  </si>
  <si>
    <t>一是因申报预算时机构改革工作尚未布置，年内划转的2名编外辅助用工人员仅发放1-2月份基本工资；二是考虑发放标准可能调整以及年中保险缴费最低基数增资因素可能会导致人均费用增加，在上年度实际执行数的基础上编制预算时增加了金额，因此造成与预算目标有偏差。</t>
  </si>
  <si>
    <t>白蚁防治费及房屋安全管理费</t>
  </si>
  <si>
    <t>1.预算数561.47万元（其中经费拨款380万元，往来款181.47万元），实际支付数189.87万元（其中经费拨款补助8.39万元，往来款181.47万元），还剩371.6万元的预算数未执行，原因系：（一）是白蚁防治费3000000元，服务方“区城投白蚁公司”已按合同时间要求完成我区白蚁新建预防服务工作，并于2023年11月出具结算审计报告应支付2959441.27元，但受我区财政调剂影响，其中1000000于2024年2月初支付到位，另1959441.27元等候财政调配安排。
(二)是房屋安全管理经费800000元，服务方“湖北天明建设工程质量检测有限公司”、“陆诚工程技术有限公司”合同约定“工作量达到合同金额的50%时予以结算相应技术服务费用”，2023年12月初我局应支付528750元，但受财政调剂影响，该款项2024年2月初方才支付到位。因此造成与预算目标有偏差。</t>
  </si>
  <si>
    <t>保障房费用</t>
  </si>
  <si>
    <t>住房保障中心2023年目标已经完成，全年资金使用101.08万元，与年初预算的184万元相差82.92万元。原因分析：1、为解决我区城镇困难家庭住房问题，实现应保尽保，年初预算中预计了新增户数。2、保障房运营管理费按照市住房保障房管局、市财政局《关于印发公共租赁住房运营管理服务费用指导价格的通知》（武房发[2020]11号），涉及的维修材料费及法律费用实报实销、据实结算，2022年未产生这两笔费用，所以予以扣除。3、临空港青年城公租房空置期物业管理费43.61779万元2024年3月才予以支付。</t>
  </si>
  <si>
    <t>第39届40届武汉房交会东西湖区2023年奖补资金</t>
  </si>
  <si>
    <t>1.因个人申报时间到审批通过需要时间，若申报时间在12月份中下旬，则可能到2024年才能审批通过，所以预算数和执行数存在差异。2.时效指标，依据不充分，扣1分；3.效益指标，非量化指标，按完成情况的90%计分。</t>
  </si>
  <si>
    <t>政府性住房基金支出</t>
  </si>
  <si>
    <t>房产交易工作专业技能服务外包</t>
  </si>
  <si>
    <t>房产系统专网光纤及局各口光纤费</t>
  </si>
  <si>
    <t>预算数与执行数差异原因：一是房管系统工作地点搬迁原因;二是因电信公司财务流程复杂，我办未按照党组会会议纪要内容按年支付专线业务服务费，经双方协商按照季度付款，因此造成与预算目标稍有偏差</t>
  </si>
  <si>
    <t>物业住宅小区日常监管服务</t>
  </si>
  <si>
    <t>1.按季度付款，存在跨年未支付现象，故执行率和预算数存在差异。差异理由</t>
  </si>
  <si>
    <t>档案整理、扫描服务及档案维护费</t>
  </si>
  <si>
    <t>1.区城建档案馆在“档案整理、扫描服务及档案维护费”共计支出153.755万元，结余 42.325 万元。2023年度，预算执行情况有偏差的原因:一是档案整理，扫描服务中单价是按中标价格来确定的(比预算价格要低);二是受库房容量限制，在制定档案整理的数量上进行调整，综合以上原因，因此造成与预算目标有偏差。2.数量指标“档案整理卷数”实际完成值15867卷，按占比计分。</t>
  </si>
  <si>
    <t>消防审验技术服务</t>
  </si>
  <si>
    <t>1.预算执行情况有偏差的原因:一是合同中标价与预算存在偏差，预算金额为180万元，实际中标金额为179.6万元;二是财务拨款滞后，导致当年第二笔89.8万元预算拨款，实际到2024年2月才支付，因此造成与预算目标有偏差。2.效益指标，非量化指标，无佐证材料，按完成情况的80%计分。</t>
  </si>
  <si>
    <t>人防工程管理宣传及通信警报费等经费</t>
  </si>
  <si>
    <t>人防</t>
  </si>
  <si>
    <t>无</t>
  </si>
  <si>
    <t>网安基地项目水电气专项费</t>
  </si>
  <si>
    <t>2022年省级城镇老旧小区改造财政奖补资金</t>
  </si>
  <si>
    <t>创谷路跨河大桥及大湖口闸建设工程项目</t>
  </si>
  <si>
    <t>1.时效指标“项目按计划开工”计划是2022年9月15日，实际是2022年9月20日，晚5天，扣1分；2.效益指标，非量化指标，按完成情况的90%计分。</t>
  </si>
  <si>
    <t>东西湖区住宅小区维修整治项目</t>
  </si>
  <si>
    <t>共享路跨河大桥项目</t>
  </si>
  <si>
    <t>”四三“行动人居环境综合整治项目</t>
  </si>
  <si>
    <t>效益指标无佐证材料,按设定分值的80%计分。</t>
  </si>
  <si>
    <t>2019年路灯新建打包项目</t>
  </si>
  <si>
    <t>1、未按合同工期完工；
2、效益指标无佐证材料,按设定分值的90%计分。</t>
  </si>
  <si>
    <t>2021年常青花园汇水区改造工程</t>
  </si>
  <si>
    <t>1、数量指标未完成，设定目标值为改造小区≥3个，实际完成常青花园五小区、十二小区2个小区的改造；
2、效益指标无佐证材料，按分值的90%计分。</t>
  </si>
  <si>
    <t>2022年常青花园海绵改造工程</t>
  </si>
  <si>
    <t>1、设定数量指标目标值为完成4个小区改造，实际完成常青花园四小区、常青花园十小区、常青花园十四小区3个小区改造；
2、项目申报表未设置成本指标，新增成本指标，设定目标值为“项目初步设计概算≤概算批复数”；
3、效益指标无佐证材料，按分值的90%计分。</t>
  </si>
  <si>
    <t>常青花园汇水区海绵改造工程</t>
  </si>
  <si>
    <t>效益指标无佐证材料，按分值的90%计分。</t>
  </si>
  <si>
    <t>东西湖区擦亮小镇项目</t>
  </si>
  <si>
    <t>1、数量指标未达标，设定集镇改造年度目标值为4个，实际完成东山镇和新沟镇2个集镇改造项目；
2、效益指标无佐证材料，按分值的90%计分。</t>
  </si>
  <si>
    <t>东西湖区地下城市管线普查及信息平台建设项目</t>
  </si>
  <si>
    <t>1、时效指标设定为“按照合同工期270天完工”，项目开工日期2020/12/21，完工日期2021/11/10,实际工期324天；
2、效益指标无佐证材料，按分值的90%计分。</t>
  </si>
  <si>
    <t>基建支出</t>
  </si>
  <si>
    <t>1、指标设置不合理，成本指标设定为“成本控制率≤85%”，指标目标不明确，不利于评价，修改为“项目初步设计概算≤概算批复数”；
2、工期超设定指标，合同工期为240天，实际开工日期2022年9月25日，完工日期2023年7月1日，实际工期279天；
3、效益指标无佐证材料，按设定分值的90%计分。</t>
  </si>
  <si>
    <t>金银潭片区道路工程</t>
  </si>
  <si>
    <t>莲花湖片区道路工程</t>
  </si>
  <si>
    <t>路灯历年建设遗留费用</t>
  </si>
  <si>
    <t>市政基础设施项目相关方案研究及专项债前期费</t>
  </si>
  <si>
    <t>项目预算执行率较低，主要原因为部分项目未实际开展。效益指标无佐证材料，按分值的90%计分。</t>
  </si>
  <si>
    <t>塔西路（临空港大道至硚孝高速）大修工程</t>
  </si>
  <si>
    <t>2021年部分老旧小区、游园改造提升</t>
  </si>
  <si>
    <t>1.项目执行情况好，执行率无偏差；2.根据相关批复本项目为公园绿化建设项目，无法通过项目直接带来经济效益，建议不设置经济效益指标；3.效益指标均非量化指标，无佐证资料，按完成情况90%计分。</t>
  </si>
  <si>
    <t>2021年城市出入口、医院、学校周边绿化景观提升</t>
  </si>
  <si>
    <t>1.项目执行情况好，执行率无偏差；2.根据相关批复本项目为绿化景观提升建设项目，无法通过项目直接带来经济效益，建议不设置经济效益指标；3.效益指标均非量化指标，无佐证资料，按完成情况90%计分。</t>
  </si>
  <si>
    <t>2021年东西湖区口袋公园绿化景观建设工程</t>
  </si>
  <si>
    <t>1.项目执行情况一般，执行率一般；2.根据相关批复本项目为绿化景观提升建设项目，无法通过项目直接带来经济效益，建议不设置经济效益指标；3.本项目为建设期的尾期，前期已支付主要建设款，故资金使用率较低。</t>
  </si>
  <si>
    <t>2022年小微湿地生态修复建设</t>
  </si>
  <si>
    <t>1.项目执行情况好，执行率无偏差，2.根据相关批复本项目为生态修复项目，无法通过项目直接带来经济效益，建议不设置经济效益指标；3.项目还在建设期，完成部分批复内容。4.效益指标均非量化指标，无佐证资料，按完成情况90%计分</t>
  </si>
  <si>
    <t>碧水大道(常青北路至金银潭大道)两侧带状公园景观</t>
  </si>
  <si>
    <t>1.项目执行情况好，执行率无偏差，2.根据相关批复本项目为生态修复项目，无法通过项目直接带来经济效益，建议不设置经济效益指标；3.项目还在建设期，完成部分批复内容。4.效益指标均非量化指标，无佐证资料，按完成情况91%计分</t>
  </si>
  <si>
    <t>常青花园美丽街区创建(含清风园二期廉政教育基地)建设项目工程总承包EPC</t>
  </si>
  <si>
    <t>1.项目执行情况好，执行率无偏差，2.根据相关批复本项目为公园绿化建设项目，无法通过项目直接带来经济效益，建议不设置经济效益指标；3.效益指标均非量化指标，无佐证资料，按完成情况91%计分</t>
  </si>
  <si>
    <t>创智路带状绿地建设</t>
  </si>
  <si>
    <t>东西湖罗港“市民农园”建设工程</t>
  </si>
  <si>
    <t>1.项目执行情况好，执行率无偏差，2.根据相关批复本项目为公园绿化建设项目，无法通过项目直接带来经济效益，建议不设置经济效益指标；3.效益指标均非量化指标，无佐证资料，按完成情况92%计分</t>
  </si>
  <si>
    <t>东西湖区“轻轨文化公园”景观建设工程</t>
  </si>
  <si>
    <t>东西湖十个小微水体综合治理</t>
  </si>
  <si>
    <t>杜公湖国家湿地公园(二期)及周边区域造林绿化项目</t>
  </si>
  <si>
    <t>1.项目执行情况好，执行率偏差较小；2.根据相关批复本项目为公园绿化建设项目，无法通过项目直接带来经济效益，建议不设置经济效益指标；3.效益指标均非量化指标，无佐证资料，按完成情况90%计分</t>
  </si>
  <si>
    <t>泛金银湖生态融合旅游二期</t>
  </si>
  <si>
    <t>府河公园一期“梧桐雨”生态修复综合治理工程</t>
  </si>
  <si>
    <t>环金银湖绿道花蜜驿站鸢尾园、金桥驿站月季园</t>
  </si>
  <si>
    <t>临空港新城片区公园、广场绿地建设</t>
  </si>
  <si>
    <t>临空港新城片区金北二路带状绿地景观建设</t>
  </si>
  <si>
    <t>食品加工园区、走马岭物流园区景观提升项目</t>
  </si>
  <si>
    <t>走新线(革新大道至福利院)景观建设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</si>
</sst>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0_ "/>
    <numFmt numFmtId="179" formatCode="#,##0.00_ "/>
  </numFmts>
  <fonts count="21">
    <font>
      <sz val="11"/>
      <color theme="1"/>
      <name val="宋体"/>
      <charset val="134"/>
      <scheme val="minor"/>
    </font>
    <font>
      <sz val="12"/>
      <color theme="1"/>
      <name val="宋体"/>
      <charset val="134"/>
    </font>
    <font>
      <sz val="11"/>
      <color theme="1"/>
      <name val="黑体"/>
      <charset val="134"/>
    </font>
    <font>
      <sz val="11"/>
      <color theme="1"/>
      <name val="宋体"/>
      <charset val="134"/>
    </font>
    <font>
      <sz val="11"/>
      <name val="宋体"/>
      <charset val="134"/>
      <scheme val="minor"/>
    </font>
    <font>
      <sz val="11"/>
      <name val="宋体"/>
      <charset val="134"/>
    </font>
    <font>
      <sz val="10"/>
      <color theme="1"/>
      <name val="宋体"/>
      <charset val="134"/>
      <scheme val="minor"/>
    </font>
    <font>
      <sz val="10"/>
      <name val="宋体"/>
      <charset val="134"/>
      <scheme val="minor"/>
    </font>
    <font>
      <sz val="22"/>
      <name val="方正小标宋简体"/>
      <charset val="134"/>
    </font>
    <font>
      <sz val="22"/>
      <color theme="1"/>
      <name val="方正小标宋简体"/>
      <charset val="134"/>
    </font>
    <font>
      <sz val="22"/>
      <color theme="1"/>
      <name val="宋体"/>
      <charset val="134"/>
      <scheme val="minor"/>
    </font>
    <font>
      <sz val="10"/>
      <name val="宋体"/>
      <charset val="134"/>
    </font>
    <font>
      <sz val="10"/>
      <color theme="1"/>
      <name val="宋体"/>
      <charset val="134"/>
    </font>
    <font>
      <sz val="10"/>
      <name val="黑体"/>
      <charset val="134"/>
    </font>
    <font>
      <sz val="10"/>
      <color theme="1"/>
      <name val="黑体"/>
      <charset val="134"/>
    </font>
    <font>
      <sz val="10"/>
      <name val="SimSun"/>
      <charset val="134"/>
    </font>
    <font>
      <sz val="10"/>
      <color rgb="FF000000"/>
      <name val="宋体"/>
      <charset val="134"/>
    </font>
    <font>
      <sz val="12"/>
      <name val="宋体"/>
      <charset val="134"/>
    </font>
    <font>
      <sz val="11"/>
      <name val="黑体"/>
      <charset val="134"/>
    </font>
    <font>
      <sz val="22"/>
      <name val="宋体"/>
      <charset val="134"/>
      <scheme val="minor"/>
    </font>
    <font>
      <sz val="9"/>
      <name val="宋体"/>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alignment vertical="center"/>
    </xf>
  </cellStyleXfs>
  <cellXfs count="12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178" fontId="0" fillId="0" borderId="0" xfId="0" applyNumberFormat="1" applyFill="1" applyAlignment="1">
      <alignment vertical="center"/>
    </xf>
    <xf numFmtId="178" fontId="0" fillId="0" borderId="0" xfId="0" applyNumberFormat="1" applyFill="1" applyAlignment="1">
      <alignment horizontal="center" vertical="center"/>
    </xf>
    <xf numFmtId="0" fontId="6" fillId="0" borderId="0" xfId="0" applyFont="1" applyFill="1" applyAlignment="1">
      <alignment horizontal="left" vertical="center" wrapText="1"/>
    </xf>
    <xf numFmtId="0" fontId="7"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178" fontId="6" fillId="0" borderId="0" xfId="0" applyNumberFormat="1" applyFont="1" applyFill="1" applyAlignment="1">
      <alignment horizontal="center" vertical="center"/>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3" xfId="0" applyFont="1" applyFill="1" applyBorder="1" applyAlignment="1">
      <alignment horizontal="center" vertical="center" wrapText="1"/>
    </xf>
    <xf numFmtId="178" fontId="14"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178" fontId="12" fillId="0" borderId="3"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178" fontId="7" fillId="0" borderId="2" xfId="0" applyNumberFormat="1" applyFont="1" applyFill="1" applyBorder="1" applyAlignment="1">
      <alignment horizontal="center" vertical="center"/>
    </xf>
    <xf numFmtId="178" fontId="11"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xf>
    <xf numFmtId="178" fontId="12" fillId="0" borderId="2" xfId="0"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178" fontId="11" fillId="0" borderId="2" xfId="0" applyNumberFormat="1" applyFont="1" applyFill="1" applyBorder="1" applyAlignment="1">
      <alignment horizontal="center" vertical="center"/>
    </xf>
    <xf numFmtId="178" fontId="12"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12" fillId="0" borderId="0" xfId="0" applyFont="1" applyFill="1" applyAlignment="1">
      <alignment horizontal="left" vertical="center" wrapText="1"/>
    </xf>
    <xf numFmtId="0" fontId="14"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7" fillId="0" borderId="2" xfId="0" applyFont="1" applyFill="1" applyBorder="1" applyAlignment="1">
      <alignment horizontal="left" vertical="center" wrapText="1"/>
    </xf>
    <xf numFmtId="0" fontId="16" fillId="0" borderId="7" xfId="0" applyFont="1" applyFill="1" applyBorder="1" applyAlignment="1">
      <alignment horizontal="center" vertical="center"/>
    </xf>
    <xf numFmtId="0" fontId="16" fillId="0" borderId="9" xfId="0" applyFont="1" applyFill="1" applyBorder="1" applyAlignment="1">
      <alignment horizontal="center" vertical="center"/>
    </xf>
    <xf numFmtId="0" fontId="11"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16" fillId="0" borderId="2" xfId="0" applyFont="1" applyFill="1" applyBorder="1" applyAlignment="1">
      <alignment horizontal="left" vertical="center" wrapText="1"/>
    </xf>
    <xf numFmtId="0" fontId="16" fillId="0" borderId="9" xfId="0" applyFont="1" applyFill="1" applyBorder="1" applyAlignment="1">
      <alignment horizontal="center" vertical="center" wrapText="1"/>
    </xf>
    <xf numFmtId="179" fontId="12" fillId="0" borderId="2" xfId="0" applyNumberFormat="1" applyFont="1" applyFill="1" applyBorder="1" applyAlignment="1">
      <alignment horizontal="center" vertical="center"/>
    </xf>
    <xf numFmtId="0" fontId="12" fillId="0" borderId="4" xfId="0" applyNumberFormat="1" applyFont="1" applyFill="1" applyBorder="1" applyAlignment="1">
      <alignment horizontal="center" vertical="center"/>
    </xf>
    <xf numFmtId="179" fontId="12" fillId="0" borderId="4" xfId="0" applyNumberFormat="1" applyFont="1" applyFill="1" applyBorder="1" applyAlignment="1">
      <alignment horizontal="center" vertical="center"/>
    </xf>
    <xf numFmtId="179" fontId="11" fillId="0" borderId="2" xfId="0" applyNumberFormat="1" applyFont="1" applyFill="1" applyBorder="1" applyAlignment="1">
      <alignment horizontal="center" vertical="center"/>
    </xf>
    <xf numFmtId="179" fontId="11" fillId="0" borderId="4" xfId="0" applyNumberFormat="1" applyFont="1" applyFill="1" applyBorder="1" applyAlignment="1">
      <alignment horizontal="center" vertical="center"/>
    </xf>
    <xf numFmtId="179" fontId="12" fillId="0" borderId="2" xfId="0" applyNumberFormat="1" applyFont="1" applyFill="1" applyBorder="1" applyAlignment="1">
      <alignment horizontal="center" vertical="center" wrapText="1"/>
    </xf>
    <xf numFmtId="0" fontId="4" fillId="0" borderId="0" xfId="0" applyFont="1" applyFill="1" applyAlignment="1">
      <alignment vertical="center"/>
    </xf>
    <xf numFmtId="0" fontId="17" fillId="0" borderId="0" xfId="0" applyFont="1" applyFill="1" applyAlignment="1">
      <alignment vertical="center"/>
    </xf>
    <xf numFmtId="0" fontId="18" fillId="0" borderId="0" xfId="0" applyFont="1" applyFill="1" applyAlignment="1">
      <alignment horizontal="center" vertical="center"/>
    </xf>
    <xf numFmtId="0" fontId="4" fillId="0" borderId="0" xfId="0" applyFont="1" applyFill="1" applyAlignment="1">
      <alignment horizontal="center" vertical="center"/>
    </xf>
    <xf numFmtId="178" fontId="4" fillId="0" borderId="0" xfId="0" applyNumberFormat="1" applyFont="1" applyFill="1" applyAlignment="1">
      <alignment vertical="center"/>
    </xf>
    <xf numFmtId="178" fontId="4" fillId="0" borderId="0" xfId="0" applyNumberFormat="1" applyFont="1" applyFill="1" applyAlignment="1">
      <alignment horizontal="center" vertical="center"/>
    </xf>
    <xf numFmtId="0" fontId="7" fillId="0" borderId="0" xfId="0" applyFont="1" applyFill="1" applyAlignment="1">
      <alignment horizontal="left" vertical="center" wrapText="1"/>
    </xf>
    <xf numFmtId="0" fontId="13" fillId="0" borderId="2" xfId="0" applyFont="1" applyFill="1" applyBorder="1" applyAlignment="1">
      <alignment horizontal="center" vertical="center" wrapText="1"/>
    </xf>
    <xf numFmtId="178" fontId="13" fillId="0" borderId="3"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179" fontId="11" fillId="0" borderId="3" xfId="0" applyNumberFormat="1" applyFont="1" applyFill="1" applyBorder="1" applyAlignment="1">
      <alignment horizontal="center" vertical="center" wrapText="1"/>
    </xf>
    <xf numFmtId="178" fontId="7" fillId="0" borderId="0" xfId="0" applyNumberFormat="1" applyFont="1" applyFill="1" applyAlignment="1">
      <alignment horizontal="center" vertical="center"/>
    </xf>
    <xf numFmtId="0" fontId="4" fillId="0" borderId="0" xfId="0" applyFont="1" applyFill="1" applyAlignment="1">
      <alignment horizontal="center" vertical="center"/>
    </xf>
    <xf numFmtId="0" fontId="11" fillId="0" borderId="0" xfId="0" applyFont="1" applyFill="1" applyAlignment="1">
      <alignment horizontal="left" vertical="center" wrapText="1"/>
    </xf>
    <xf numFmtId="0" fontId="11" fillId="0" borderId="3"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9" xfId="0" applyFont="1" applyFill="1" applyBorder="1" applyAlignment="1">
      <alignment horizontal="left" vertical="center" wrapText="1"/>
    </xf>
    <xf numFmtId="179" fontId="11" fillId="0" borderId="2" xfId="0" applyNumberFormat="1" applyFont="1" applyFill="1" applyBorder="1" applyAlignment="1">
      <alignment horizontal="center" vertical="center" wrapText="1"/>
    </xf>
    <xf numFmtId="179" fontId="11" fillId="0" borderId="2" xfId="0" applyNumberFormat="1" applyFont="1" applyFill="1" applyBorder="1" applyAlignment="1">
      <alignment horizontal="left" vertical="center" wrapText="1"/>
    </xf>
    <xf numFmtId="179" fontId="11" fillId="0" borderId="3" xfId="0" applyNumberFormat="1" applyFont="1" applyFill="1" applyBorder="1" applyAlignment="1">
      <alignment horizontal="left" vertical="center" wrapText="1"/>
    </xf>
    <xf numFmtId="0" fontId="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178" fontId="19" fillId="0" borderId="0"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11" fillId="0" borderId="0" xfId="0" applyFont="1" applyFill="1" applyAlignment="1">
      <alignment horizontal="center" vertical="center" wrapText="1"/>
    </xf>
    <xf numFmtId="178" fontId="11" fillId="0" borderId="0" xfId="0" applyNumberFormat="1" applyFont="1" applyFill="1" applyAlignment="1">
      <alignment horizontal="center" vertical="center" wrapText="1"/>
    </xf>
    <xf numFmtId="0" fontId="13" fillId="0" borderId="2" xfId="0"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179" fontId="11" fillId="0" borderId="4" xfId="0" applyNumberFormat="1" applyFont="1" applyFill="1" applyBorder="1" applyAlignment="1">
      <alignment horizontal="center" vertical="center"/>
    </xf>
    <xf numFmtId="179" fontId="11" fillId="0" borderId="6"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178" fontId="13" fillId="0" borderId="3" xfId="0" applyNumberFormat="1" applyFont="1" applyFill="1" applyBorder="1" applyAlignment="1">
      <alignment horizontal="center" vertical="center" wrapText="1"/>
    </xf>
    <xf numFmtId="0" fontId="7" fillId="0" borderId="0" xfId="0" applyFont="1" applyFill="1" applyAlignment="1">
      <alignment horizontal="center" vertical="center"/>
    </xf>
    <xf numFmtId="0" fontId="6" fillId="0" borderId="0" xfId="0" applyFont="1" applyFill="1" applyAlignment="1">
      <alignment horizontal="center"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178" fontId="10"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2" fillId="0" borderId="0" xfId="0" applyFont="1" applyFill="1" applyAlignment="1">
      <alignment horizontal="center" vertical="center" wrapText="1"/>
    </xf>
    <xf numFmtId="178" fontId="12" fillId="0" borderId="0" xfId="0" applyNumberFormat="1" applyFont="1" applyFill="1" applyAlignment="1">
      <alignment horizontal="center" vertical="center" wrapText="1"/>
    </xf>
    <xf numFmtId="178" fontId="14" fillId="0" borderId="2"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8" fontId="14" fillId="0" borderId="3"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workbookViewId="0">
      <pane xSplit="4" ySplit="4" topLeftCell="E11" activePane="bottomRight" state="frozen"/>
      <selection pane="topRight"/>
      <selection pane="bottomLeft"/>
      <selection pane="bottomRight" activeCell="C11" sqref="C11"/>
    </sheetView>
  </sheetViews>
  <sheetFormatPr defaultColWidth="9" defaultRowHeight="13.5"/>
  <cols>
    <col min="1" max="1" width="6.25" style="5" customWidth="1"/>
    <col min="2" max="2" width="30.625" style="59" customWidth="1"/>
    <col min="3" max="3" width="38.75" style="62" customWidth="1"/>
    <col min="4" max="4" width="9.625" style="59" customWidth="1"/>
    <col min="5" max="5" width="8.875" style="59" customWidth="1"/>
    <col min="6" max="6" width="11" style="63" customWidth="1"/>
    <col min="7" max="7" width="12" style="63" customWidth="1"/>
    <col min="8" max="8" width="11.625" style="64" customWidth="1"/>
    <col min="9" max="12" width="9" style="62"/>
    <col min="13" max="13" width="11.25" style="62" customWidth="1"/>
    <col min="14" max="14" width="7.5" style="62" customWidth="1"/>
    <col min="15" max="15" width="87" style="65" customWidth="1"/>
    <col min="16" max="16384" width="9" style="59"/>
  </cols>
  <sheetData>
    <row r="1" spans="1:15" ht="45" customHeight="1">
      <c r="A1" s="80" t="s">
        <v>0</v>
      </c>
      <c r="B1" s="80"/>
      <c r="C1" s="81"/>
      <c r="D1" s="81"/>
      <c r="E1" s="81"/>
      <c r="F1" s="82"/>
      <c r="G1" s="82"/>
      <c r="H1" s="82"/>
      <c r="I1" s="81"/>
      <c r="J1" s="81"/>
      <c r="K1" s="81"/>
      <c r="L1" s="81"/>
      <c r="M1" s="81"/>
      <c r="N1" s="81"/>
      <c r="O1" s="83"/>
    </row>
    <row r="2" spans="1:15" s="60" customFormat="1" ht="24.95" customHeight="1">
      <c r="A2" s="84" t="s">
        <v>1</v>
      </c>
      <c r="B2" s="84"/>
      <c r="C2" s="18"/>
      <c r="D2" s="18"/>
      <c r="E2" s="84" t="s">
        <v>2</v>
      </c>
      <c r="F2" s="85"/>
      <c r="G2" s="85"/>
      <c r="H2" s="85"/>
      <c r="I2" s="18"/>
      <c r="J2" s="18"/>
      <c r="K2" s="18"/>
      <c r="L2" s="18"/>
      <c r="M2" s="18"/>
      <c r="N2" s="18"/>
      <c r="O2" s="72" t="s">
        <v>3</v>
      </c>
    </row>
    <row r="3" spans="1:15" s="61" customFormat="1" ht="18.95" customHeight="1">
      <c r="A3" s="97" t="s">
        <v>4</v>
      </c>
      <c r="B3" s="97" t="s">
        <v>5</v>
      </c>
      <c r="C3" s="97" t="s">
        <v>6</v>
      </c>
      <c r="D3" s="97" t="s">
        <v>7</v>
      </c>
      <c r="E3" s="86" t="s">
        <v>8</v>
      </c>
      <c r="F3" s="87"/>
      <c r="G3" s="87"/>
      <c r="H3" s="99" t="s">
        <v>9</v>
      </c>
      <c r="I3" s="88" t="s">
        <v>10</v>
      </c>
      <c r="J3" s="89"/>
      <c r="K3" s="89"/>
      <c r="L3" s="89"/>
      <c r="M3" s="89"/>
      <c r="N3" s="90"/>
      <c r="O3" s="97" t="s">
        <v>11</v>
      </c>
    </row>
    <row r="4" spans="1:15" s="61" customFormat="1" ht="30" customHeight="1">
      <c r="A4" s="98"/>
      <c r="B4" s="98"/>
      <c r="C4" s="98"/>
      <c r="D4" s="98"/>
      <c r="E4" s="20" t="s">
        <v>12</v>
      </c>
      <c r="F4" s="67" t="s">
        <v>13</v>
      </c>
      <c r="G4" s="67" t="s">
        <v>14</v>
      </c>
      <c r="H4" s="100"/>
      <c r="I4" s="66" t="s">
        <v>15</v>
      </c>
      <c r="J4" s="66" t="s">
        <v>16</v>
      </c>
      <c r="K4" s="66" t="s">
        <v>17</v>
      </c>
      <c r="L4" s="66" t="s">
        <v>18</v>
      </c>
      <c r="M4" s="66" t="s">
        <v>19</v>
      </c>
      <c r="N4" s="66" t="s">
        <v>20</v>
      </c>
      <c r="O4" s="98"/>
    </row>
    <row r="5" spans="1:15" s="6" customFormat="1" ht="30" customHeight="1">
      <c r="A5" s="22">
        <v>1</v>
      </c>
      <c r="B5" s="22" t="s">
        <v>21</v>
      </c>
      <c r="C5" s="22" t="s">
        <v>22</v>
      </c>
      <c r="D5" s="22" t="s">
        <v>23</v>
      </c>
      <c r="E5" s="22"/>
      <c r="F5" s="34">
        <v>8429</v>
      </c>
      <c r="G5" s="34">
        <f t="shared" ref="G5:G17" si="0">E5+F5</f>
        <v>8429</v>
      </c>
      <c r="H5" s="34">
        <v>8429</v>
      </c>
      <c r="I5" s="25">
        <f t="shared" ref="I5:I19" si="1">ROUND(H5/G5*20,2)</f>
        <v>20</v>
      </c>
      <c r="J5" s="91">
        <v>40</v>
      </c>
      <c r="K5" s="92"/>
      <c r="L5" s="91">
        <v>40</v>
      </c>
      <c r="M5" s="92"/>
      <c r="N5" s="25">
        <f>SUM(I5:M5)</f>
        <v>100</v>
      </c>
      <c r="O5" s="73"/>
    </row>
    <row r="6" spans="1:15" s="6" customFormat="1" ht="27" customHeight="1">
      <c r="A6" s="22">
        <v>2</v>
      </c>
      <c r="B6" s="22" t="s">
        <v>21</v>
      </c>
      <c r="C6" s="22" t="s">
        <v>24</v>
      </c>
      <c r="D6" s="22" t="s">
        <v>25</v>
      </c>
      <c r="E6" s="22">
        <v>2199</v>
      </c>
      <c r="F6" s="34">
        <v>-650</v>
      </c>
      <c r="G6" s="34">
        <f t="shared" si="0"/>
        <v>1549</v>
      </c>
      <c r="H6" s="34">
        <v>1412.0889159999999</v>
      </c>
      <c r="I6" s="25">
        <f t="shared" si="1"/>
        <v>18.23</v>
      </c>
      <c r="J6" s="91">
        <v>40</v>
      </c>
      <c r="K6" s="92"/>
      <c r="L6" s="91">
        <v>40</v>
      </c>
      <c r="M6" s="92"/>
      <c r="N6" s="25">
        <f t="shared" ref="N6:N12" si="2">SUM(I6:M6)</f>
        <v>98.23</v>
      </c>
      <c r="O6" s="73"/>
    </row>
    <row r="7" spans="1:15" s="6" customFormat="1" ht="27" customHeight="1">
      <c r="A7" s="22">
        <v>3</v>
      </c>
      <c r="B7" s="22" t="s">
        <v>21</v>
      </c>
      <c r="C7" s="22" t="s">
        <v>26</v>
      </c>
      <c r="D7" s="22" t="s">
        <v>27</v>
      </c>
      <c r="E7" s="22"/>
      <c r="F7" s="34">
        <v>3361.4962999999998</v>
      </c>
      <c r="G7" s="34">
        <f t="shared" si="0"/>
        <v>3361.4962999999998</v>
      </c>
      <c r="H7" s="34">
        <v>3361.4962999999998</v>
      </c>
      <c r="I7" s="25">
        <f t="shared" si="1"/>
        <v>20</v>
      </c>
      <c r="J7" s="93">
        <v>21.48</v>
      </c>
      <c r="K7" s="94"/>
      <c r="L7" s="74">
        <v>30</v>
      </c>
      <c r="M7" s="74">
        <v>10</v>
      </c>
      <c r="N7" s="25">
        <f t="shared" si="2"/>
        <v>81.48</v>
      </c>
      <c r="O7" s="49" t="s">
        <v>28</v>
      </c>
    </row>
    <row r="8" spans="1:15" s="6" customFormat="1" ht="27" customHeight="1">
      <c r="A8" s="22">
        <v>4</v>
      </c>
      <c r="B8" s="22" t="s">
        <v>21</v>
      </c>
      <c r="C8" s="22" t="s">
        <v>29</v>
      </c>
      <c r="D8" s="22" t="s">
        <v>27</v>
      </c>
      <c r="E8" s="22"/>
      <c r="F8" s="34">
        <v>15000</v>
      </c>
      <c r="G8" s="34">
        <f t="shared" si="0"/>
        <v>15000</v>
      </c>
      <c r="H8" s="34">
        <v>15000</v>
      </c>
      <c r="I8" s="25">
        <f t="shared" si="1"/>
        <v>20</v>
      </c>
      <c r="J8" s="93">
        <v>32.799999999999997</v>
      </c>
      <c r="K8" s="94"/>
      <c r="L8" s="74">
        <v>24</v>
      </c>
      <c r="M8" s="74">
        <v>10</v>
      </c>
      <c r="N8" s="25">
        <f t="shared" si="2"/>
        <v>86.8</v>
      </c>
      <c r="O8" s="75" t="s">
        <v>30</v>
      </c>
    </row>
    <row r="9" spans="1:15" s="6" customFormat="1" ht="33" customHeight="1">
      <c r="A9" s="22">
        <v>5</v>
      </c>
      <c r="B9" s="22" t="s">
        <v>21</v>
      </c>
      <c r="C9" s="22" t="s">
        <v>31</v>
      </c>
      <c r="D9" s="22" t="s">
        <v>27</v>
      </c>
      <c r="E9" s="22"/>
      <c r="F9" s="34">
        <v>23000</v>
      </c>
      <c r="G9" s="34">
        <f t="shared" si="0"/>
        <v>23000</v>
      </c>
      <c r="H9" s="34">
        <v>20000</v>
      </c>
      <c r="I9" s="25">
        <f t="shared" si="1"/>
        <v>17.39</v>
      </c>
      <c r="J9" s="74">
        <v>20</v>
      </c>
      <c r="K9" s="74">
        <v>20</v>
      </c>
      <c r="L9" s="74">
        <v>27</v>
      </c>
      <c r="M9" s="74">
        <v>10</v>
      </c>
      <c r="N9" s="25">
        <f t="shared" si="2"/>
        <v>94.39</v>
      </c>
      <c r="O9" s="75" t="s">
        <v>32</v>
      </c>
    </row>
    <row r="10" spans="1:15" s="6" customFormat="1" ht="21" customHeight="1">
      <c r="A10" s="22">
        <v>6</v>
      </c>
      <c r="B10" s="22" t="s">
        <v>21</v>
      </c>
      <c r="C10" s="22" t="s">
        <v>33</v>
      </c>
      <c r="D10" s="22" t="s">
        <v>34</v>
      </c>
      <c r="E10" s="22"/>
      <c r="F10" s="34">
        <v>1352.1992</v>
      </c>
      <c r="G10" s="34">
        <f t="shared" si="0"/>
        <v>1352.1992</v>
      </c>
      <c r="H10" s="34">
        <v>1352.1992</v>
      </c>
      <c r="I10" s="25">
        <f t="shared" si="1"/>
        <v>20</v>
      </c>
      <c r="J10" s="74">
        <v>20</v>
      </c>
      <c r="K10" s="74">
        <v>20</v>
      </c>
      <c r="L10" s="74">
        <v>24</v>
      </c>
      <c r="M10" s="74">
        <v>10</v>
      </c>
      <c r="N10" s="25">
        <f t="shared" si="2"/>
        <v>94</v>
      </c>
      <c r="O10" s="75" t="s">
        <v>35</v>
      </c>
    </row>
    <row r="11" spans="1:15" s="7" customFormat="1" ht="60" customHeight="1">
      <c r="A11" s="22">
        <v>7</v>
      </c>
      <c r="B11" s="22" t="s">
        <v>21</v>
      </c>
      <c r="C11" s="25" t="s">
        <v>36</v>
      </c>
      <c r="D11" s="22" t="s">
        <v>37</v>
      </c>
      <c r="E11" s="68"/>
      <c r="F11" s="35">
        <v>84000</v>
      </c>
      <c r="G11" s="34">
        <f t="shared" si="0"/>
        <v>84000</v>
      </c>
      <c r="H11" s="35">
        <v>84000</v>
      </c>
      <c r="I11" s="25">
        <f t="shared" si="1"/>
        <v>20</v>
      </c>
      <c r="J11" s="74">
        <v>20</v>
      </c>
      <c r="K11" s="74">
        <v>14.1</v>
      </c>
      <c r="L11" s="74">
        <v>27</v>
      </c>
      <c r="M11" s="74">
        <v>10</v>
      </c>
      <c r="N11" s="25">
        <f t="shared" si="2"/>
        <v>91.1</v>
      </c>
      <c r="O11" s="76" t="s">
        <v>38</v>
      </c>
    </row>
    <row r="12" spans="1:15" s="7" customFormat="1" ht="38.1" customHeight="1">
      <c r="A12" s="22">
        <v>8</v>
      </c>
      <c r="B12" s="22" t="s">
        <v>21</v>
      </c>
      <c r="C12" s="25" t="s">
        <v>39</v>
      </c>
      <c r="D12" s="22" t="s">
        <v>37</v>
      </c>
      <c r="E12" s="68"/>
      <c r="F12" s="35">
        <v>40000</v>
      </c>
      <c r="G12" s="34">
        <f t="shared" si="0"/>
        <v>40000</v>
      </c>
      <c r="H12" s="35">
        <v>40000</v>
      </c>
      <c r="I12" s="25">
        <f t="shared" si="1"/>
        <v>20</v>
      </c>
      <c r="J12" s="74">
        <v>20</v>
      </c>
      <c r="K12" s="74">
        <v>16.91</v>
      </c>
      <c r="L12" s="74">
        <v>27</v>
      </c>
      <c r="M12" s="74">
        <v>10</v>
      </c>
      <c r="N12" s="25">
        <f t="shared" si="2"/>
        <v>93.91</v>
      </c>
      <c r="O12" s="76" t="s">
        <v>40</v>
      </c>
    </row>
    <row r="13" spans="1:15" s="7" customFormat="1" ht="38.1" customHeight="1">
      <c r="A13" s="22">
        <v>9</v>
      </c>
      <c r="B13" s="22" t="s">
        <v>21</v>
      </c>
      <c r="C13" s="68" t="s">
        <v>41</v>
      </c>
      <c r="D13" s="22" t="s">
        <v>37</v>
      </c>
      <c r="E13" s="68"/>
      <c r="F13" s="35">
        <v>7000</v>
      </c>
      <c r="G13" s="34">
        <f t="shared" si="0"/>
        <v>7000</v>
      </c>
      <c r="H13" s="56">
        <v>7000</v>
      </c>
      <c r="I13" s="77">
        <f t="shared" si="1"/>
        <v>20</v>
      </c>
      <c r="J13" s="56">
        <v>20</v>
      </c>
      <c r="K13" s="56">
        <v>20</v>
      </c>
      <c r="L13" s="56">
        <v>24</v>
      </c>
      <c r="M13" s="56">
        <v>10</v>
      </c>
      <c r="N13" s="25">
        <f t="shared" ref="N13:N23" si="3">SUM(I13:M13)</f>
        <v>94</v>
      </c>
      <c r="O13" s="78"/>
    </row>
    <row r="14" spans="1:15" s="6" customFormat="1" ht="33.950000000000003" customHeight="1">
      <c r="A14" s="22">
        <v>10</v>
      </c>
      <c r="B14" s="22" t="s">
        <v>21</v>
      </c>
      <c r="C14" s="22" t="s">
        <v>42</v>
      </c>
      <c r="D14" s="22" t="s">
        <v>37</v>
      </c>
      <c r="E14" s="22"/>
      <c r="F14" s="34">
        <v>1041.5435</v>
      </c>
      <c r="G14" s="34">
        <f t="shared" si="0"/>
        <v>1041.5435</v>
      </c>
      <c r="H14" s="69">
        <v>965.9982</v>
      </c>
      <c r="I14" s="77">
        <f t="shared" si="1"/>
        <v>18.55</v>
      </c>
      <c r="J14" s="77">
        <v>20</v>
      </c>
      <c r="K14" s="77">
        <v>17</v>
      </c>
      <c r="L14" s="77">
        <v>27</v>
      </c>
      <c r="M14" s="77">
        <v>10</v>
      </c>
      <c r="N14" s="25">
        <f t="shared" si="3"/>
        <v>92.55</v>
      </c>
      <c r="O14" s="79" t="s">
        <v>43</v>
      </c>
    </row>
    <row r="15" spans="1:15" s="6" customFormat="1" ht="39" customHeight="1">
      <c r="A15" s="22">
        <v>11</v>
      </c>
      <c r="B15" s="22" t="s">
        <v>21</v>
      </c>
      <c r="C15" s="22" t="s">
        <v>44</v>
      </c>
      <c r="D15" s="22" t="s">
        <v>37</v>
      </c>
      <c r="E15" s="22"/>
      <c r="F15" s="34">
        <v>1384.87</v>
      </c>
      <c r="G15" s="34">
        <f t="shared" si="0"/>
        <v>1384.87</v>
      </c>
      <c r="H15" s="69">
        <v>1384.87</v>
      </c>
      <c r="I15" s="77">
        <f t="shared" si="1"/>
        <v>20</v>
      </c>
      <c r="J15" s="77">
        <v>20</v>
      </c>
      <c r="K15" s="77">
        <v>14</v>
      </c>
      <c r="L15" s="77">
        <v>27</v>
      </c>
      <c r="M15" s="77">
        <v>10</v>
      </c>
      <c r="N15" s="25">
        <f t="shared" si="3"/>
        <v>91</v>
      </c>
      <c r="O15" s="79" t="s">
        <v>45</v>
      </c>
    </row>
    <row r="16" spans="1:15" s="7" customFormat="1" ht="39" customHeight="1">
      <c r="A16" s="22">
        <v>12</v>
      </c>
      <c r="B16" s="22" t="s">
        <v>21</v>
      </c>
      <c r="C16" s="25" t="s">
        <v>46</v>
      </c>
      <c r="D16" s="22" t="s">
        <v>37</v>
      </c>
      <c r="E16" s="68"/>
      <c r="F16" s="35">
        <v>3953</v>
      </c>
      <c r="G16" s="34">
        <f t="shared" si="0"/>
        <v>3953</v>
      </c>
      <c r="H16" s="56">
        <v>3953</v>
      </c>
      <c r="I16" s="77">
        <f t="shared" si="1"/>
        <v>20</v>
      </c>
      <c r="J16" s="56">
        <v>20</v>
      </c>
      <c r="K16" s="56">
        <v>14</v>
      </c>
      <c r="L16" s="56">
        <v>27</v>
      </c>
      <c r="M16" s="56">
        <v>10</v>
      </c>
      <c r="N16" s="25">
        <f t="shared" si="3"/>
        <v>91</v>
      </c>
      <c r="O16" s="78" t="s">
        <v>47</v>
      </c>
    </row>
    <row r="17" spans="1:15" s="7" customFormat="1" ht="26.1" customHeight="1">
      <c r="A17" s="22">
        <v>13</v>
      </c>
      <c r="B17" s="22" t="s">
        <v>21</v>
      </c>
      <c r="C17" s="68" t="s">
        <v>48</v>
      </c>
      <c r="D17" s="22" t="s">
        <v>37</v>
      </c>
      <c r="E17" s="35">
        <v>3300</v>
      </c>
      <c r="F17" s="35">
        <v>2190</v>
      </c>
      <c r="G17" s="34">
        <f t="shared" si="0"/>
        <v>5490</v>
      </c>
      <c r="H17" s="56">
        <f>40944297.07/10000</f>
        <v>4094.4297069999998</v>
      </c>
      <c r="I17" s="77">
        <f t="shared" si="1"/>
        <v>14.92</v>
      </c>
      <c r="J17" s="95">
        <v>40</v>
      </c>
      <c r="K17" s="96"/>
      <c r="L17" s="56">
        <v>27</v>
      </c>
      <c r="M17" s="56">
        <v>10</v>
      </c>
      <c r="N17" s="25">
        <f t="shared" si="3"/>
        <v>91.92</v>
      </c>
      <c r="O17" s="78" t="s">
        <v>49</v>
      </c>
    </row>
    <row r="18" spans="1:15" s="7" customFormat="1" ht="26.1" customHeight="1">
      <c r="A18" s="22">
        <v>14</v>
      </c>
      <c r="B18" s="22" t="s">
        <v>21</v>
      </c>
      <c r="C18" s="25" t="s">
        <v>50</v>
      </c>
      <c r="D18" s="22" t="s">
        <v>37</v>
      </c>
      <c r="E18" s="68"/>
      <c r="F18" s="35">
        <v>23075.08</v>
      </c>
      <c r="G18" s="34">
        <v>23075.08</v>
      </c>
      <c r="H18" s="35">
        <v>18087.368642000001</v>
      </c>
      <c r="I18" s="77">
        <f t="shared" si="1"/>
        <v>15.68</v>
      </c>
      <c r="J18" s="56">
        <v>20</v>
      </c>
      <c r="K18" s="56">
        <v>14</v>
      </c>
      <c r="L18" s="56">
        <v>27</v>
      </c>
      <c r="M18" s="56">
        <v>10</v>
      </c>
      <c r="N18" s="25">
        <f t="shared" si="3"/>
        <v>86.68</v>
      </c>
      <c r="O18" s="78" t="s">
        <v>51</v>
      </c>
    </row>
    <row r="19" spans="1:15" s="7" customFormat="1" ht="32.1" customHeight="1">
      <c r="A19" s="22">
        <v>15</v>
      </c>
      <c r="B19" s="22" t="s">
        <v>21</v>
      </c>
      <c r="C19" s="68" t="s">
        <v>52</v>
      </c>
      <c r="D19" s="22" t="s">
        <v>37</v>
      </c>
      <c r="E19" s="68"/>
      <c r="F19" s="35">
        <v>3546.7833000000001</v>
      </c>
      <c r="G19" s="34">
        <f t="shared" ref="G19:G23" si="4">E19+F19</f>
        <v>3546.7833000000001</v>
      </c>
      <c r="H19" s="35">
        <v>1449.9186</v>
      </c>
      <c r="I19" s="25">
        <f t="shared" si="1"/>
        <v>8.18</v>
      </c>
      <c r="J19" s="68">
        <v>20</v>
      </c>
      <c r="K19" s="68">
        <v>16.5</v>
      </c>
      <c r="L19" s="68">
        <v>27</v>
      </c>
      <c r="M19" s="68">
        <v>10</v>
      </c>
      <c r="N19" s="25">
        <f t="shared" si="3"/>
        <v>81.680000000000007</v>
      </c>
      <c r="O19" s="49" t="s">
        <v>53</v>
      </c>
    </row>
    <row r="20" spans="1:15" s="7" customFormat="1" ht="123.95" customHeight="1">
      <c r="A20" s="22">
        <v>16</v>
      </c>
      <c r="B20" s="22" t="s">
        <v>21</v>
      </c>
      <c r="C20" s="68" t="s">
        <v>54</v>
      </c>
      <c r="D20" s="68" t="s">
        <v>55</v>
      </c>
      <c r="E20" s="68"/>
      <c r="F20" s="35">
        <v>1518.5531000000001</v>
      </c>
      <c r="G20" s="34">
        <f t="shared" si="4"/>
        <v>1518.5531000000001</v>
      </c>
      <c r="H20" s="35">
        <v>1518.5531000000001</v>
      </c>
      <c r="I20" s="25">
        <v>20</v>
      </c>
      <c r="J20" s="56">
        <v>20</v>
      </c>
      <c r="K20" s="56">
        <v>10</v>
      </c>
      <c r="L20" s="56">
        <v>25.2</v>
      </c>
      <c r="M20" s="56">
        <v>10</v>
      </c>
      <c r="N20" s="25">
        <f t="shared" si="3"/>
        <v>85.2</v>
      </c>
      <c r="O20" s="78" t="s">
        <v>56</v>
      </c>
    </row>
    <row r="21" spans="1:15" s="7" customFormat="1" ht="39.950000000000003" customHeight="1">
      <c r="A21" s="22">
        <v>17</v>
      </c>
      <c r="B21" s="22" t="s">
        <v>21</v>
      </c>
      <c r="C21" s="68" t="s">
        <v>57</v>
      </c>
      <c r="D21" s="68" t="s">
        <v>55</v>
      </c>
      <c r="E21" s="35">
        <v>6146</v>
      </c>
      <c r="F21" s="35"/>
      <c r="G21" s="34">
        <f t="shared" si="4"/>
        <v>6146</v>
      </c>
      <c r="H21" s="35">
        <v>2498.5724719999998</v>
      </c>
      <c r="I21" s="25">
        <v>8.1300000000000008</v>
      </c>
      <c r="J21" s="95">
        <v>40</v>
      </c>
      <c r="K21" s="96"/>
      <c r="L21" s="56">
        <v>30</v>
      </c>
      <c r="M21" s="56">
        <v>10</v>
      </c>
      <c r="N21" s="25">
        <f t="shared" si="3"/>
        <v>88.13</v>
      </c>
      <c r="O21" s="78" t="s">
        <v>58</v>
      </c>
    </row>
    <row r="22" spans="1:15" s="7" customFormat="1" ht="111.95" customHeight="1">
      <c r="A22" s="22">
        <v>18</v>
      </c>
      <c r="B22" s="22" t="s">
        <v>21</v>
      </c>
      <c r="C22" s="68" t="s">
        <v>59</v>
      </c>
      <c r="D22" s="68" t="s">
        <v>55</v>
      </c>
      <c r="E22" s="68"/>
      <c r="F22" s="35">
        <v>3128.5194000000001</v>
      </c>
      <c r="G22" s="34">
        <f t="shared" si="4"/>
        <v>3128.5194000000001</v>
      </c>
      <c r="H22" s="35">
        <v>3128.51215</v>
      </c>
      <c r="I22" s="25">
        <v>20</v>
      </c>
      <c r="J22" s="56">
        <v>20</v>
      </c>
      <c r="K22" s="56">
        <v>19.940000000000001</v>
      </c>
      <c r="L22" s="56">
        <v>24.3</v>
      </c>
      <c r="M22" s="56">
        <v>10</v>
      </c>
      <c r="N22" s="25">
        <f t="shared" si="3"/>
        <v>94.24</v>
      </c>
      <c r="O22" s="78" t="s">
        <v>60</v>
      </c>
    </row>
    <row r="23" spans="1:15" ht="108" customHeight="1">
      <c r="A23" s="22">
        <v>19</v>
      </c>
      <c r="B23" s="25" t="s">
        <v>21</v>
      </c>
      <c r="C23" s="26" t="s">
        <v>61</v>
      </c>
      <c r="D23" s="27" t="s">
        <v>55</v>
      </c>
      <c r="E23" s="28"/>
      <c r="F23" s="28">
        <v>1037.9000000000001</v>
      </c>
      <c r="G23" s="29">
        <f t="shared" si="4"/>
        <v>1037.9000000000001</v>
      </c>
      <c r="H23" s="28">
        <v>1037.9000000000001</v>
      </c>
      <c r="I23" s="25">
        <v>20</v>
      </c>
      <c r="J23" s="56">
        <v>20</v>
      </c>
      <c r="K23" s="56">
        <v>17.52</v>
      </c>
      <c r="L23" s="56">
        <v>24.3</v>
      </c>
      <c r="M23" s="56">
        <v>10</v>
      </c>
      <c r="N23" s="25">
        <f t="shared" si="3"/>
        <v>91.82</v>
      </c>
      <c r="O23" s="78" t="s">
        <v>62</v>
      </c>
    </row>
    <row r="24" spans="1:15" hidden="1">
      <c r="A24" s="14"/>
      <c r="B24" s="14"/>
      <c r="C24" s="14"/>
      <c r="D24" s="14"/>
      <c r="E24" s="14"/>
      <c r="F24" s="70"/>
      <c r="G24" s="70">
        <f>SUM(G5:G22)</f>
        <v>232976.0448</v>
      </c>
      <c r="H24" s="70">
        <f>SUM(H5:H22)</f>
        <v>217636.00728699999</v>
      </c>
      <c r="I24" s="14"/>
      <c r="J24" s="14"/>
      <c r="K24" s="14"/>
      <c r="L24" s="14"/>
      <c r="M24" s="14"/>
      <c r="N24" s="14"/>
    </row>
    <row r="25" spans="1:15" hidden="1">
      <c r="A25" s="14"/>
      <c r="B25" s="14"/>
      <c r="C25" s="14"/>
      <c r="D25" s="14"/>
      <c r="E25" s="14"/>
      <c r="F25" s="70" t="s">
        <v>20</v>
      </c>
      <c r="G25" s="70">
        <f>G24+'1000w以下'!G58</f>
        <v>252484.80582899999</v>
      </c>
      <c r="H25" s="70">
        <f>H24+'1000w以下'!H58</f>
        <v>234868.41134699999</v>
      </c>
      <c r="I25" s="14"/>
      <c r="J25" s="14"/>
      <c r="K25" s="14"/>
      <c r="L25" s="14"/>
      <c r="M25" s="14"/>
      <c r="N25" s="14"/>
    </row>
    <row r="26" spans="1:15" hidden="1">
      <c r="A26" s="14"/>
      <c r="B26" s="14"/>
      <c r="C26" s="14"/>
      <c r="D26" s="14"/>
      <c r="E26" s="14"/>
      <c r="F26" s="70" t="s">
        <v>63</v>
      </c>
      <c r="G26" s="70">
        <v>302712.34952699998</v>
      </c>
      <c r="H26" s="70">
        <v>274200.68241499999</v>
      </c>
      <c r="I26" s="14"/>
      <c r="J26" s="14"/>
      <c r="K26" s="14"/>
      <c r="L26" s="14"/>
      <c r="M26" s="14"/>
      <c r="N26" s="14"/>
    </row>
    <row r="27" spans="1:15" hidden="1">
      <c r="A27" s="14"/>
      <c r="B27" s="14"/>
      <c r="C27" s="14"/>
      <c r="D27" s="14"/>
      <c r="E27" s="14"/>
      <c r="F27" s="70" t="s">
        <v>64</v>
      </c>
      <c r="G27" s="70">
        <f>G25-G26</f>
        <v>-50227.543698000001</v>
      </c>
      <c r="H27" s="70">
        <f>H25-H26</f>
        <v>-39332.271068000002</v>
      </c>
      <c r="I27" s="14"/>
      <c r="J27" s="14"/>
      <c r="K27" s="14"/>
      <c r="L27" s="14"/>
      <c r="M27" s="14"/>
      <c r="N27" s="14"/>
    </row>
    <row r="28" spans="1:15" hidden="1"/>
    <row r="29" spans="1:15" hidden="1"/>
    <row r="30" spans="1:15" hidden="1"/>
    <row r="31" spans="1:15" hidden="1">
      <c r="B31" s="5" t="s">
        <v>65</v>
      </c>
    </row>
    <row r="32" spans="1:15" hidden="1">
      <c r="B32" s="71" t="s">
        <v>66</v>
      </c>
      <c r="C32" s="62">
        <v>19</v>
      </c>
    </row>
    <row r="33" spans="2:3" hidden="1">
      <c r="B33" s="71" t="s">
        <v>67</v>
      </c>
      <c r="C33" s="62">
        <f>C32-C34</f>
        <v>19</v>
      </c>
    </row>
    <row r="34" spans="2:3" hidden="1">
      <c r="B34" s="71" t="s">
        <v>68</v>
      </c>
      <c r="C34" s="71">
        <v>0</v>
      </c>
    </row>
    <row r="35" spans="2:3" hidden="1">
      <c r="B35" s="5" t="s">
        <v>69</v>
      </c>
    </row>
    <row r="36" spans="2:3" hidden="1">
      <c r="B36" s="71" t="s">
        <v>66</v>
      </c>
      <c r="C36" s="62">
        <v>53</v>
      </c>
    </row>
    <row r="37" spans="2:3" hidden="1">
      <c r="B37" s="71" t="s">
        <v>67</v>
      </c>
      <c r="C37" s="62">
        <f>C36-C38</f>
        <v>53</v>
      </c>
    </row>
    <row r="38" spans="2:3" hidden="1">
      <c r="B38" s="71" t="s">
        <v>68</v>
      </c>
      <c r="C38" s="71">
        <v>0</v>
      </c>
    </row>
    <row r="39" spans="2:3" hidden="1"/>
    <row r="40" spans="2:3" ht="41.1" customHeight="1"/>
  </sheetData>
  <mergeCells count="19">
    <mergeCell ref="J8:K8"/>
    <mergeCell ref="J17:K17"/>
    <mergeCell ref="J21:K21"/>
    <mergeCell ref="A3:A4"/>
    <mergeCell ref="B3:B4"/>
    <mergeCell ref="C3:C4"/>
    <mergeCell ref="D3:D4"/>
    <mergeCell ref="H3:H4"/>
    <mergeCell ref="J5:K5"/>
    <mergeCell ref="L5:M5"/>
    <mergeCell ref="J6:K6"/>
    <mergeCell ref="L6:M6"/>
    <mergeCell ref="J7:K7"/>
    <mergeCell ref="A1:O1"/>
    <mergeCell ref="A2:B2"/>
    <mergeCell ref="E2:H2"/>
    <mergeCell ref="E3:G3"/>
    <mergeCell ref="I3:N3"/>
    <mergeCell ref="O3:O4"/>
  </mergeCells>
  <phoneticPr fontId="20" type="noConversion"/>
  <pageMargins left="0.35416666666666702" right="0.31458333333333299" top="0.39305555555555599" bottom="0.196527777777778" header="0.196527777777778" footer="7.8472222222222193E-2"/>
  <pageSetup paperSize="9" scale="53"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tabSelected="1" view="pageBreakPreview" zoomScaleNormal="100" workbookViewId="0">
      <selection activeCell="A2" sqref="A2:O2"/>
    </sheetView>
  </sheetViews>
  <sheetFormatPr defaultColWidth="9" defaultRowHeight="13.5"/>
  <cols>
    <col min="1" max="1" width="6.25" style="5" customWidth="1"/>
    <col min="2" max="2" width="30.625" style="1" customWidth="1"/>
    <col min="3" max="3" width="32.75" style="9" customWidth="1"/>
    <col min="4" max="4" width="8.875" style="10" customWidth="1"/>
    <col min="5" max="5" width="9.75" style="11" customWidth="1"/>
    <col min="6" max="6" width="11" style="11" customWidth="1"/>
    <col min="7" max="7" width="10.875" style="11" customWidth="1"/>
    <col min="8" max="8" width="9.75" style="12" customWidth="1"/>
    <col min="9" max="14" width="9" style="10" customWidth="1"/>
    <col min="15" max="15" width="82.375" style="13" customWidth="1"/>
    <col min="16" max="16384" width="9" style="1"/>
  </cols>
  <sheetData>
    <row r="1" spans="1:15">
      <c r="A1" s="101" t="s">
        <v>70</v>
      </c>
      <c r="B1" s="102"/>
      <c r="C1" s="16"/>
      <c r="D1" s="15"/>
      <c r="E1" s="17"/>
      <c r="F1" s="17"/>
      <c r="G1" s="17"/>
      <c r="H1" s="17"/>
      <c r="I1" s="15"/>
      <c r="J1" s="15"/>
      <c r="K1" s="15"/>
      <c r="L1" s="15"/>
      <c r="M1" s="15"/>
      <c r="N1" s="15"/>
    </row>
    <row r="2" spans="1:15" ht="57" customHeight="1">
      <c r="A2" s="80" t="s">
        <v>0</v>
      </c>
      <c r="B2" s="103"/>
      <c r="C2" s="104"/>
      <c r="D2" s="104"/>
      <c r="E2" s="105"/>
      <c r="F2" s="105"/>
      <c r="G2" s="105"/>
      <c r="H2" s="105"/>
      <c r="I2" s="104"/>
      <c r="J2" s="104"/>
      <c r="K2" s="104"/>
      <c r="L2" s="104"/>
      <c r="M2" s="104"/>
      <c r="N2" s="104"/>
      <c r="O2" s="106"/>
    </row>
    <row r="3" spans="1:15" s="2" customFormat="1" ht="24.95" customHeight="1">
      <c r="A3" s="84" t="s">
        <v>1</v>
      </c>
      <c r="B3" s="107"/>
      <c r="C3" s="19"/>
      <c r="D3" s="19"/>
      <c r="E3" s="108" t="s">
        <v>2</v>
      </c>
      <c r="F3" s="108"/>
      <c r="G3" s="108"/>
      <c r="H3" s="108"/>
      <c r="I3" s="19"/>
      <c r="J3" s="19"/>
      <c r="K3" s="19"/>
      <c r="L3" s="19"/>
      <c r="M3" s="19"/>
      <c r="N3" s="19"/>
      <c r="O3" s="39" t="s">
        <v>3</v>
      </c>
    </row>
    <row r="4" spans="1:15" s="3" customFormat="1" ht="18.95" customHeight="1">
      <c r="A4" s="97" t="s">
        <v>4</v>
      </c>
      <c r="B4" s="119" t="s">
        <v>5</v>
      </c>
      <c r="C4" s="119" t="s">
        <v>6</v>
      </c>
      <c r="D4" s="119" t="s">
        <v>7</v>
      </c>
      <c r="E4" s="109" t="s">
        <v>8</v>
      </c>
      <c r="F4" s="109"/>
      <c r="G4" s="109"/>
      <c r="H4" s="121" t="s">
        <v>9</v>
      </c>
      <c r="I4" s="110" t="s">
        <v>10</v>
      </c>
      <c r="J4" s="111"/>
      <c r="K4" s="111"/>
      <c r="L4" s="111"/>
      <c r="M4" s="111"/>
      <c r="N4" s="111"/>
      <c r="O4" s="123" t="s">
        <v>11</v>
      </c>
    </row>
    <row r="5" spans="1:15" s="3" customFormat="1" ht="30" customHeight="1">
      <c r="A5" s="98"/>
      <c r="B5" s="120"/>
      <c r="C5" s="120"/>
      <c r="D5" s="120"/>
      <c r="E5" s="21" t="s">
        <v>12</v>
      </c>
      <c r="F5" s="21" t="s">
        <v>13</v>
      </c>
      <c r="G5" s="21" t="s">
        <v>14</v>
      </c>
      <c r="H5" s="122"/>
      <c r="I5" s="41" t="s">
        <v>15</v>
      </c>
      <c r="J5" s="41" t="s">
        <v>16</v>
      </c>
      <c r="K5" s="41" t="s">
        <v>17</v>
      </c>
      <c r="L5" s="41" t="s">
        <v>18</v>
      </c>
      <c r="M5" s="41" t="s">
        <v>19</v>
      </c>
      <c r="N5" s="40" t="s">
        <v>20</v>
      </c>
      <c r="O5" s="123"/>
    </row>
    <row r="6" spans="1:15" s="4" customFormat="1" ht="24" customHeight="1">
      <c r="A6" s="22">
        <v>1</v>
      </c>
      <c r="B6" s="23" t="s">
        <v>21</v>
      </c>
      <c r="C6" s="23" t="s">
        <v>71</v>
      </c>
      <c r="D6" s="23" t="s">
        <v>72</v>
      </c>
      <c r="E6" s="24">
        <v>10</v>
      </c>
      <c r="F6" s="24"/>
      <c r="G6" s="24">
        <f t="shared" ref="G6:G47" si="0">E6+F6</f>
        <v>10</v>
      </c>
      <c r="H6" s="24">
        <v>9.2319499999999994</v>
      </c>
      <c r="I6" s="30">
        <f t="shared" ref="I6:I57" si="1">ROUND(H6/G6*20,2)</f>
        <v>18.46</v>
      </c>
      <c r="J6" s="112">
        <v>40</v>
      </c>
      <c r="K6" s="113"/>
      <c r="L6" s="30">
        <v>30</v>
      </c>
      <c r="M6" s="30">
        <v>10</v>
      </c>
      <c r="N6" s="42">
        <f t="shared" ref="N6:N20" si="2">J6+L6+M6+I6</f>
        <v>98.46</v>
      </c>
      <c r="O6" s="43"/>
    </row>
    <row r="7" spans="1:15" s="4" customFormat="1" ht="42" customHeight="1">
      <c r="A7" s="22">
        <v>2</v>
      </c>
      <c r="B7" s="23" t="s">
        <v>21</v>
      </c>
      <c r="C7" s="23" t="s">
        <v>73</v>
      </c>
      <c r="D7" s="23" t="s">
        <v>74</v>
      </c>
      <c r="E7" s="24">
        <v>650</v>
      </c>
      <c r="F7" s="24">
        <v>-50</v>
      </c>
      <c r="G7" s="24">
        <f t="shared" si="0"/>
        <v>600</v>
      </c>
      <c r="H7" s="24">
        <v>174.344312</v>
      </c>
      <c r="I7" s="30">
        <f t="shared" si="1"/>
        <v>5.81</v>
      </c>
      <c r="J7" s="112">
        <v>40</v>
      </c>
      <c r="K7" s="113"/>
      <c r="L7" s="112">
        <v>40</v>
      </c>
      <c r="M7" s="114"/>
      <c r="N7" s="42">
        <f t="shared" si="2"/>
        <v>85.81</v>
      </c>
      <c r="O7" s="43" t="s">
        <v>75</v>
      </c>
    </row>
    <row r="8" spans="1:15" s="4" customFormat="1" ht="24" customHeight="1">
      <c r="A8" s="22">
        <v>3</v>
      </c>
      <c r="B8" s="23" t="s">
        <v>21</v>
      </c>
      <c r="C8" s="23" t="s">
        <v>76</v>
      </c>
      <c r="D8" s="23" t="s">
        <v>72</v>
      </c>
      <c r="E8" s="24">
        <v>33.700000000000003</v>
      </c>
      <c r="F8" s="24"/>
      <c r="G8" s="24">
        <f t="shared" si="0"/>
        <v>33.700000000000003</v>
      </c>
      <c r="H8" s="24">
        <v>27.559100000000001</v>
      </c>
      <c r="I8" s="30">
        <f t="shared" si="1"/>
        <v>16.36</v>
      </c>
      <c r="J8" s="112">
        <v>35.28</v>
      </c>
      <c r="K8" s="113"/>
      <c r="L8" s="30">
        <v>30</v>
      </c>
      <c r="M8" s="30">
        <v>10</v>
      </c>
      <c r="N8" s="42">
        <f t="shared" si="2"/>
        <v>91.64</v>
      </c>
      <c r="O8" s="43" t="s">
        <v>77</v>
      </c>
    </row>
    <row r="9" spans="1:15" s="4" customFormat="1" ht="24" customHeight="1">
      <c r="A9" s="22">
        <v>4</v>
      </c>
      <c r="B9" s="23" t="s">
        <v>21</v>
      </c>
      <c r="C9" s="23" t="s">
        <v>78</v>
      </c>
      <c r="D9" s="23" t="s">
        <v>72</v>
      </c>
      <c r="E9" s="24">
        <v>150</v>
      </c>
      <c r="F9" s="24"/>
      <c r="G9" s="24">
        <f t="shared" si="0"/>
        <v>150</v>
      </c>
      <c r="H9" s="24">
        <v>119.64601</v>
      </c>
      <c r="I9" s="30">
        <f t="shared" si="1"/>
        <v>15.95</v>
      </c>
      <c r="J9" s="112">
        <v>40</v>
      </c>
      <c r="K9" s="113"/>
      <c r="L9" s="112">
        <v>40</v>
      </c>
      <c r="M9" s="114"/>
      <c r="N9" s="42">
        <f t="shared" si="2"/>
        <v>95.95</v>
      </c>
      <c r="O9" s="43" t="s">
        <v>79</v>
      </c>
    </row>
    <row r="10" spans="1:15" s="4" customFormat="1" ht="36.950000000000003" customHeight="1">
      <c r="A10" s="22">
        <v>5</v>
      </c>
      <c r="B10" s="23" t="s">
        <v>21</v>
      </c>
      <c r="C10" s="23" t="s">
        <v>80</v>
      </c>
      <c r="D10" s="23" t="s">
        <v>72</v>
      </c>
      <c r="E10" s="24">
        <v>418.31</v>
      </c>
      <c r="F10" s="24"/>
      <c r="G10" s="24">
        <f t="shared" si="0"/>
        <v>418.31</v>
      </c>
      <c r="H10" s="24">
        <v>345.59023100000002</v>
      </c>
      <c r="I10" s="30">
        <f t="shared" si="1"/>
        <v>16.52</v>
      </c>
      <c r="J10" s="112">
        <v>40</v>
      </c>
      <c r="K10" s="113"/>
      <c r="L10" s="30">
        <v>30</v>
      </c>
      <c r="M10" s="30">
        <v>10</v>
      </c>
      <c r="N10" s="42">
        <f t="shared" si="2"/>
        <v>96.52</v>
      </c>
      <c r="O10" s="43" t="s">
        <v>81</v>
      </c>
    </row>
    <row r="11" spans="1:15" s="4" customFormat="1" ht="24" customHeight="1">
      <c r="A11" s="22">
        <v>6</v>
      </c>
      <c r="B11" s="23" t="s">
        <v>21</v>
      </c>
      <c r="C11" s="23" t="s">
        <v>82</v>
      </c>
      <c r="D11" s="23" t="s">
        <v>72</v>
      </c>
      <c r="E11" s="24">
        <v>652.207357</v>
      </c>
      <c r="F11" s="24"/>
      <c r="G11" s="24">
        <f t="shared" si="0"/>
        <v>652.207357</v>
      </c>
      <c r="H11" s="24">
        <v>599.84099800000001</v>
      </c>
      <c r="I11" s="30">
        <f t="shared" si="1"/>
        <v>18.39</v>
      </c>
      <c r="J11" s="112">
        <v>38.549999999999997</v>
      </c>
      <c r="K11" s="113"/>
      <c r="L11" s="112">
        <v>40</v>
      </c>
      <c r="M11" s="114"/>
      <c r="N11" s="42">
        <f t="shared" si="2"/>
        <v>96.94</v>
      </c>
      <c r="O11" s="43" t="s">
        <v>83</v>
      </c>
    </row>
    <row r="12" spans="1:15" s="5" customFormat="1" ht="60.95" customHeight="1">
      <c r="A12" s="22">
        <v>7</v>
      </c>
      <c r="B12" s="25" t="s">
        <v>21</v>
      </c>
      <c r="C12" s="26" t="s">
        <v>84</v>
      </c>
      <c r="D12" s="27" t="s">
        <v>23</v>
      </c>
      <c r="E12" s="28">
        <v>561.47375199999999</v>
      </c>
      <c r="F12" s="28"/>
      <c r="G12" s="29">
        <f t="shared" si="0"/>
        <v>561.47375199999999</v>
      </c>
      <c r="H12" s="28">
        <v>189.86756399999999</v>
      </c>
      <c r="I12" s="25">
        <f t="shared" si="1"/>
        <v>6.76</v>
      </c>
      <c r="J12" s="115">
        <v>40</v>
      </c>
      <c r="K12" s="116"/>
      <c r="L12" s="45">
        <v>30</v>
      </c>
      <c r="M12" s="45">
        <v>10</v>
      </c>
      <c r="N12" s="42">
        <f t="shared" si="2"/>
        <v>86.76</v>
      </c>
      <c r="O12" s="46" t="s">
        <v>85</v>
      </c>
    </row>
    <row r="13" spans="1:15" ht="66.95" customHeight="1">
      <c r="A13" s="22">
        <v>8</v>
      </c>
      <c r="B13" s="30" t="s">
        <v>21</v>
      </c>
      <c r="C13" s="31" t="s">
        <v>86</v>
      </c>
      <c r="D13" s="27" t="s">
        <v>23</v>
      </c>
      <c r="E13" s="32">
        <v>184</v>
      </c>
      <c r="F13" s="32"/>
      <c r="G13" s="33">
        <f t="shared" si="0"/>
        <v>184</v>
      </c>
      <c r="H13" s="32">
        <v>101.082716</v>
      </c>
      <c r="I13" s="30">
        <f t="shared" si="1"/>
        <v>10.99</v>
      </c>
      <c r="J13" s="117">
        <v>40</v>
      </c>
      <c r="K13" s="118"/>
      <c r="L13" s="48">
        <v>30</v>
      </c>
      <c r="M13" s="48">
        <v>10</v>
      </c>
      <c r="N13" s="42">
        <f t="shared" si="2"/>
        <v>90.99</v>
      </c>
      <c r="O13" s="49" t="s">
        <v>87</v>
      </c>
    </row>
    <row r="14" spans="1:15" ht="41.1" customHeight="1">
      <c r="A14" s="22">
        <v>9</v>
      </c>
      <c r="B14" s="30" t="s">
        <v>21</v>
      </c>
      <c r="C14" s="31" t="s">
        <v>88</v>
      </c>
      <c r="D14" s="27" t="s">
        <v>23</v>
      </c>
      <c r="E14" s="32"/>
      <c r="F14" s="32">
        <v>500</v>
      </c>
      <c r="G14" s="33">
        <f t="shared" si="0"/>
        <v>500</v>
      </c>
      <c r="H14" s="32">
        <v>436.782578</v>
      </c>
      <c r="I14" s="30">
        <f t="shared" si="1"/>
        <v>17.47</v>
      </c>
      <c r="J14" s="117">
        <v>37</v>
      </c>
      <c r="K14" s="118"/>
      <c r="L14" s="117">
        <v>36</v>
      </c>
      <c r="M14" s="118"/>
      <c r="N14" s="42">
        <f t="shared" si="2"/>
        <v>90.47</v>
      </c>
      <c r="O14" s="49" t="s">
        <v>89</v>
      </c>
    </row>
    <row r="15" spans="1:15" ht="33.950000000000003" customHeight="1">
      <c r="A15" s="22">
        <v>10</v>
      </c>
      <c r="B15" s="30" t="s">
        <v>21</v>
      </c>
      <c r="C15" s="31" t="s">
        <v>90</v>
      </c>
      <c r="D15" s="27" t="s">
        <v>23</v>
      </c>
      <c r="E15" s="32"/>
      <c r="F15" s="32">
        <v>790.84</v>
      </c>
      <c r="G15" s="33">
        <f t="shared" si="0"/>
        <v>790.84</v>
      </c>
      <c r="H15" s="32">
        <v>515.99355000000003</v>
      </c>
      <c r="I15" s="30">
        <f t="shared" si="1"/>
        <v>13.05</v>
      </c>
      <c r="J15" s="117">
        <v>39</v>
      </c>
      <c r="K15" s="118"/>
      <c r="L15" s="117">
        <v>36</v>
      </c>
      <c r="M15" s="118"/>
      <c r="N15" s="42">
        <f t="shared" si="2"/>
        <v>88.05</v>
      </c>
      <c r="O15" s="49" t="s">
        <v>89</v>
      </c>
    </row>
    <row r="16" spans="1:15" ht="21.95" customHeight="1">
      <c r="A16" s="22">
        <v>11</v>
      </c>
      <c r="B16" s="30" t="s">
        <v>21</v>
      </c>
      <c r="C16" s="31" t="s">
        <v>91</v>
      </c>
      <c r="D16" s="27" t="s">
        <v>23</v>
      </c>
      <c r="E16" s="32">
        <v>222.19</v>
      </c>
      <c r="F16" s="32"/>
      <c r="G16" s="33">
        <f t="shared" si="0"/>
        <v>222.19</v>
      </c>
      <c r="H16" s="32">
        <v>222.19</v>
      </c>
      <c r="I16" s="30">
        <f t="shared" si="1"/>
        <v>20</v>
      </c>
      <c r="J16" s="117">
        <v>40</v>
      </c>
      <c r="K16" s="118"/>
      <c r="L16" s="48">
        <v>30</v>
      </c>
      <c r="M16" s="48">
        <v>10</v>
      </c>
      <c r="N16" s="42">
        <f t="shared" si="2"/>
        <v>100</v>
      </c>
      <c r="O16" s="49"/>
    </row>
    <row r="17" spans="1:15" ht="39" customHeight="1">
      <c r="A17" s="22">
        <v>12</v>
      </c>
      <c r="B17" s="30" t="s">
        <v>21</v>
      </c>
      <c r="C17" s="31" t="s">
        <v>92</v>
      </c>
      <c r="D17" s="27" t="s">
        <v>23</v>
      </c>
      <c r="E17" s="32">
        <v>41.8</v>
      </c>
      <c r="F17" s="32"/>
      <c r="G17" s="33">
        <f t="shared" si="0"/>
        <v>41.8</v>
      </c>
      <c r="H17" s="32">
        <v>33.7988</v>
      </c>
      <c r="I17" s="30">
        <f t="shared" si="1"/>
        <v>16.170000000000002</v>
      </c>
      <c r="J17" s="117">
        <v>40</v>
      </c>
      <c r="K17" s="118"/>
      <c r="L17" s="48">
        <v>30</v>
      </c>
      <c r="M17" s="48">
        <v>10</v>
      </c>
      <c r="N17" s="42">
        <f t="shared" si="2"/>
        <v>96.17</v>
      </c>
      <c r="O17" s="49" t="s">
        <v>93</v>
      </c>
    </row>
    <row r="18" spans="1:15" s="5" customFormat="1" ht="24" customHeight="1">
      <c r="A18" s="22">
        <v>13</v>
      </c>
      <c r="B18" s="25" t="s">
        <v>21</v>
      </c>
      <c r="C18" s="26" t="s">
        <v>94</v>
      </c>
      <c r="D18" s="27" t="s">
        <v>23</v>
      </c>
      <c r="E18" s="28">
        <v>223</v>
      </c>
      <c r="F18" s="28"/>
      <c r="G18" s="29">
        <f t="shared" si="0"/>
        <v>223</v>
      </c>
      <c r="H18" s="28">
        <v>175.8777</v>
      </c>
      <c r="I18" s="25">
        <f t="shared" si="1"/>
        <v>15.77</v>
      </c>
      <c r="J18" s="115">
        <v>40</v>
      </c>
      <c r="K18" s="116"/>
      <c r="L18" s="45">
        <v>30</v>
      </c>
      <c r="M18" s="45">
        <v>10</v>
      </c>
      <c r="N18" s="42">
        <f t="shared" si="2"/>
        <v>95.77</v>
      </c>
      <c r="O18" s="50" t="s">
        <v>95</v>
      </c>
    </row>
    <row r="19" spans="1:15" s="5" customFormat="1" ht="66.95" customHeight="1">
      <c r="A19" s="22">
        <v>14</v>
      </c>
      <c r="B19" s="25" t="s">
        <v>21</v>
      </c>
      <c r="C19" s="26" t="s">
        <v>96</v>
      </c>
      <c r="D19" s="27" t="s">
        <v>25</v>
      </c>
      <c r="E19" s="28">
        <v>248.08</v>
      </c>
      <c r="F19" s="28"/>
      <c r="G19" s="29">
        <f t="shared" si="0"/>
        <v>248.08</v>
      </c>
      <c r="H19" s="28">
        <v>188.36072999999999</v>
      </c>
      <c r="I19" s="25">
        <f t="shared" si="1"/>
        <v>15.19</v>
      </c>
      <c r="J19" s="115">
        <v>39.17</v>
      </c>
      <c r="K19" s="116"/>
      <c r="L19" s="45">
        <v>30</v>
      </c>
      <c r="M19" s="45">
        <v>10</v>
      </c>
      <c r="N19" s="42">
        <f t="shared" si="2"/>
        <v>94.36</v>
      </c>
      <c r="O19" s="46" t="s">
        <v>97</v>
      </c>
    </row>
    <row r="20" spans="1:15" s="5" customFormat="1" ht="47.1" customHeight="1">
      <c r="A20" s="22">
        <v>15</v>
      </c>
      <c r="B20" s="25" t="s">
        <v>21</v>
      </c>
      <c r="C20" s="26" t="s">
        <v>98</v>
      </c>
      <c r="D20" s="27" t="s">
        <v>25</v>
      </c>
      <c r="E20" s="28">
        <v>180</v>
      </c>
      <c r="F20" s="28"/>
      <c r="G20" s="29">
        <f t="shared" si="0"/>
        <v>180</v>
      </c>
      <c r="H20" s="28">
        <v>89.8</v>
      </c>
      <c r="I20" s="25">
        <f t="shared" si="1"/>
        <v>9.98</v>
      </c>
      <c r="J20" s="115">
        <v>40</v>
      </c>
      <c r="K20" s="116"/>
      <c r="L20" s="45">
        <v>24</v>
      </c>
      <c r="M20" s="45">
        <v>10</v>
      </c>
      <c r="N20" s="42">
        <f t="shared" si="2"/>
        <v>83.98</v>
      </c>
      <c r="O20" s="46" t="s">
        <v>99</v>
      </c>
    </row>
    <row r="21" spans="1:15" s="6" customFormat="1" ht="24" customHeight="1">
      <c r="A21" s="22">
        <v>16</v>
      </c>
      <c r="B21" s="22" t="s">
        <v>21</v>
      </c>
      <c r="C21" s="22" t="s">
        <v>100</v>
      </c>
      <c r="D21" s="22" t="s">
        <v>101</v>
      </c>
      <c r="E21" s="34">
        <v>74.63</v>
      </c>
      <c r="F21" s="34"/>
      <c r="G21" s="34">
        <f t="shared" si="0"/>
        <v>74.63</v>
      </c>
      <c r="H21" s="34">
        <v>74.63</v>
      </c>
      <c r="I21" s="25">
        <f t="shared" si="1"/>
        <v>20</v>
      </c>
      <c r="J21" s="115">
        <v>40</v>
      </c>
      <c r="K21" s="116"/>
      <c r="L21" s="112">
        <v>40</v>
      </c>
      <c r="M21" s="114"/>
      <c r="N21" s="44">
        <f t="shared" ref="N21:N31" si="3">SUM(I21:M21)</f>
        <v>100</v>
      </c>
      <c r="O21" s="49" t="s">
        <v>102</v>
      </c>
    </row>
    <row r="22" spans="1:15" s="7" customFormat="1" ht="24" customHeight="1">
      <c r="A22" s="22">
        <v>17</v>
      </c>
      <c r="B22" s="22" t="s">
        <v>21</v>
      </c>
      <c r="C22" s="25" t="s">
        <v>103</v>
      </c>
      <c r="D22" s="22" t="s">
        <v>27</v>
      </c>
      <c r="E22" s="35"/>
      <c r="F22" s="35">
        <v>604</v>
      </c>
      <c r="G22" s="34">
        <f t="shared" si="0"/>
        <v>604</v>
      </c>
      <c r="H22" s="35">
        <v>600</v>
      </c>
      <c r="I22" s="25">
        <f t="shared" si="1"/>
        <v>19.87</v>
      </c>
      <c r="J22" s="115">
        <v>21.48</v>
      </c>
      <c r="K22" s="116"/>
      <c r="L22" s="45">
        <v>30</v>
      </c>
      <c r="M22" s="45">
        <v>10</v>
      </c>
      <c r="N22" s="44">
        <f t="shared" si="3"/>
        <v>81.349999999999994</v>
      </c>
      <c r="O22" s="49" t="s">
        <v>28</v>
      </c>
    </row>
    <row r="23" spans="1:15" s="8" customFormat="1" ht="24" customHeight="1">
      <c r="A23" s="22">
        <v>18</v>
      </c>
      <c r="B23" s="23" t="s">
        <v>21</v>
      </c>
      <c r="C23" s="30" t="s">
        <v>104</v>
      </c>
      <c r="D23" s="23" t="s">
        <v>34</v>
      </c>
      <c r="E23" s="36"/>
      <c r="F23" s="36">
        <v>279</v>
      </c>
      <c r="G23" s="24">
        <f t="shared" si="0"/>
        <v>279</v>
      </c>
      <c r="H23" s="36">
        <v>279</v>
      </c>
      <c r="I23" s="30">
        <f t="shared" si="1"/>
        <v>20</v>
      </c>
      <c r="J23" s="117">
        <v>40</v>
      </c>
      <c r="K23" s="118"/>
      <c r="L23" s="48">
        <v>30</v>
      </c>
      <c r="M23" s="48">
        <v>10</v>
      </c>
      <c r="N23" s="47">
        <f t="shared" si="3"/>
        <v>100</v>
      </c>
      <c r="O23" s="51"/>
    </row>
    <row r="24" spans="1:15" s="8" customFormat="1" ht="24" customHeight="1">
      <c r="A24" s="22">
        <v>19</v>
      </c>
      <c r="B24" s="23" t="s">
        <v>21</v>
      </c>
      <c r="C24" s="30" t="s">
        <v>105</v>
      </c>
      <c r="D24" s="23" t="s">
        <v>34</v>
      </c>
      <c r="E24" s="36"/>
      <c r="F24" s="36">
        <v>222.78269</v>
      </c>
      <c r="G24" s="24">
        <f t="shared" si="0"/>
        <v>222.78269</v>
      </c>
      <c r="H24" s="36">
        <v>222.78269</v>
      </c>
      <c r="I24" s="30">
        <f t="shared" si="1"/>
        <v>20</v>
      </c>
      <c r="J24" s="52">
        <v>20</v>
      </c>
      <c r="K24" s="52">
        <v>19</v>
      </c>
      <c r="L24" s="52">
        <v>27</v>
      </c>
      <c r="M24" s="52">
        <v>10</v>
      </c>
      <c r="N24" s="47">
        <f t="shared" si="3"/>
        <v>96</v>
      </c>
      <c r="O24" s="51" t="s">
        <v>106</v>
      </c>
    </row>
    <row r="25" spans="1:15" s="4" customFormat="1" ht="24" customHeight="1">
      <c r="A25" s="22">
        <v>20</v>
      </c>
      <c r="B25" s="23" t="s">
        <v>21</v>
      </c>
      <c r="C25" s="23" t="s">
        <v>107</v>
      </c>
      <c r="D25" s="23" t="s">
        <v>34</v>
      </c>
      <c r="E25" s="24"/>
      <c r="F25" s="24">
        <v>818.5018</v>
      </c>
      <c r="G25" s="24">
        <f t="shared" si="0"/>
        <v>818.5018</v>
      </c>
      <c r="H25" s="24">
        <v>768.5018</v>
      </c>
      <c r="I25" s="30">
        <f t="shared" si="1"/>
        <v>18.78</v>
      </c>
      <c r="J25" s="52">
        <v>20</v>
      </c>
      <c r="K25" s="52">
        <v>20</v>
      </c>
      <c r="L25" s="52">
        <v>30</v>
      </c>
      <c r="M25" s="52">
        <v>10</v>
      </c>
      <c r="N25" s="47">
        <f t="shared" si="3"/>
        <v>98.78</v>
      </c>
      <c r="O25" s="51"/>
    </row>
    <row r="26" spans="1:15" s="4" customFormat="1" ht="24" customHeight="1">
      <c r="A26" s="22">
        <v>21</v>
      </c>
      <c r="B26" s="23" t="s">
        <v>21</v>
      </c>
      <c r="C26" s="23" t="s">
        <v>108</v>
      </c>
      <c r="D26" s="23" t="s">
        <v>34</v>
      </c>
      <c r="E26" s="24"/>
      <c r="F26" s="24">
        <v>191.12255999999999</v>
      </c>
      <c r="G26" s="24">
        <f t="shared" si="0"/>
        <v>191.12255999999999</v>
      </c>
      <c r="H26" s="24">
        <v>178.63836000000001</v>
      </c>
      <c r="I26" s="30">
        <f t="shared" si="1"/>
        <v>18.690000000000001</v>
      </c>
      <c r="J26" s="52">
        <v>20</v>
      </c>
      <c r="K26" s="52">
        <v>20</v>
      </c>
      <c r="L26" s="52">
        <v>30</v>
      </c>
      <c r="M26" s="52">
        <v>10</v>
      </c>
      <c r="N26" s="47">
        <f t="shared" si="3"/>
        <v>98.69</v>
      </c>
      <c r="O26" s="51"/>
    </row>
    <row r="27" spans="1:15" s="8" customFormat="1" ht="24" customHeight="1">
      <c r="A27" s="22">
        <v>22</v>
      </c>
      <c r="B27" s="23" t="s">
        <v>21</v>
      </c>
      <c r="C27" s="30" t="s">
        <v>109</v>
      </c>
      <c r="D27" s="23" t="s">
        <v>37</v>
      </c>
      <c r="E27" s="36"/>
      <c r="F27" s="36">
        <v>900</v>
      </c>
      <c r="G27" s="24">
        <f t="shared" si="0"/>
        <v>900</v>
      </c>
      <c r="H27" s="36">
        <v>900</v>
      </c>
      <c r="I27" s="30">
        <f t="shared" si="1"/>
        <v>20</v>
      </c>
      <c r="J27" s="53">
        <v>20</v>
      </c>
      <c r="K27" s="53">
        <v>20</v>
      </c>
      <c r="L27" s="53">
        <v>24</v>
      </c>
      <c r="M27" s="53">
        <v>10</v>
      </c>
      <c r="N27" s="54">
        <f t="shared" si="3"/>
        <v>94</v>
      </c>
      <c r="O27" s="43" t="s">
        <v>110</v>
      </c>
    </row>
    <row r="28" spans="1:15" s="8" customFormat="1" ht="24" customHeight="1">
      <c r="A28" s="22">
        <v>23</v>
      </c>
      <c r="B28" s="23" t="s">
        <v>21</v>
      </c>
      <c r="C28" s="30" t="s">
        <v>111</v>
      </c>
      <c r="D28" s="23" t="s">
        <v>37</v>
      </c>
      <c r="E28" s="36"/>
      <c r="F28" s="36">
        <v>615.82406000000003</v>
      </c>
      <c r="G28" s="24">
        <f t="shared" si="0"/>
        <v>615.82406000000003</v>
      </c>
      <c r="H28" s="36">
        <v>615.82406000000003</v>
      </c>
      <c r="I28" s="30">
        <f t="shared" si="1"/>
        <v>20</v>
      </c>
      <c r="J28" s="53">
        <v>20</v>
      </c>
      <c r="K28" s="53">
        <v>20</v>
      </c>
      <c r="L28" s="53">
        <v>27</v>
      </c>
      <c r="M28" s="53">
        <v>10</v>
      </c>
      <c r="N28" s="54">
        <f t="shared" si="3"/>
        <v>97</v>
      </c>
      <c r="O28" s="43" t="s">
        <v>112</v>
      </c>
    </row>
    <row r="29" spans="1:15" s="8" customFormat="1" ht="24" customHeight="1">
      <c r="A29" s="22">
        <v>24</v>
      </c>
      <c r="B29" s="23" t="s">
        <v>21</v>
      </c>
      <c r="C29" s="30" t="s">
        <v>113</v>
      </c>
      <c r="D29" s="23" t="s">
        <v>37</v>
      </c>
      <c r="E29" s="36"/>
      <c r="F29" s="36">
        <v>127.89</v>
      </c>
      <c r="G29" s="24">
        <f t="shared" si="0"/>
        <v>127.89</v>
      </c>
      <c r="H29" s="36">
        <v>116.81</v>
      </c>
      <c r="I29" s="30">
        <f t="shared" si="1"/>
        <v>18.27</v>
      </c>
      <c r="J29" s="53">
        <v>20</v>
      </c>
      <c r="K29" s="53">
        <v>16.670000000000002</v>
      </c>
      <c r="L29" s="53">
        <v>27</v>
      </c>
      <c r="M29" s="53">
        <v>10</v>
      </c>
      <c r="N29" s="55">
        <f t="shared" si="3"/>
        <v>91.94</v>
      </c>
      <c r="O29" s="43" t="s">
        <v>114</v>
      </c>
    </row>
    <row r="30" spans="1:15" s="8" customFormat="1" ht="24" customHeight="1">
      <c r="A30" s="22">
        <v>25</v>
      </c>
      <c r="B30" s="23" t="s">
        <v>21</v>
      </c>
      <c r="C30" s="30" t="s">
        <v>115</v>
      </c>
      <c r="D30" s="23" t="s">
        <v>37</v>
      </c>
      <c r="E30" s="36"/>
      <c r="F30" s="36">
        <v>966.84760000000006</v>
      </c>
      <c r="G30" s="24">
        <f t="shared" si="0"/>
        <v>966.84760000000006</v>
      </c>
      <c r="H30" s="36">
        <v>966.77</v>
      </c>
      <c r="I30" s="30">
        <f t="shared" si="1"/>
        <v>20</v>
      </c>
      <c r="J30" s="53">
        <v>20</v>
      </c>
      <c r="K30" s="53">
        <v>17.5</v>
      </c>
      <c r="L30" s="53">
        <v>27</v>
      </c>
      <c r="M30" s="53">
        <v>10</v>
      </c>
      <c r="N30" s="55">
        <f t="shared" si="3"/>
        <v>94.5</v>
      </c>
      <c r="O30" s="43" t="s">
        <v>116</v>
      </c>
    </row>
    <row r="31" spans="1:15" ht="24" customHeight="1">
      <c r="A31" s="22">
        <v>26</v>
      </c>
      <c r="B31" s="30" t="s">
        <v>21</v>
      </c>
      <c r="C31" s="31" t="s">
        <v>117</v>
      </c>
      <c r="D31" s="37" t="s">
        <v>37</v>
      </c>
      <c r="E31" s="32"/>
      <c r="F31" s="32">
        <v>152.6</v>
      </c>
      <c r="G31" s="33">
        <f t="shared" si="0"/>
        <v>152.6</v>
      </c>
      <c r="H31" s="32">
        <v>152.53120000000001</v>
      </c>
      <c r="I31" s="30">
        <f t="shared" si="1"/>
        <v>19.989999999999998</v>
      </c>
      <c r="J31" s="53">
        <v>20</v>
      </c>
      <c r="K31" s="53">
        <v>20</v>
      </c>
      <c r="L31" s="53">
        <v>27</v>
      </c>
      <c r="M31" s="53">
        <v>10</v>
      </c>
      <c r="N31" s="55">
        <f t="shared" si="3"/>
        <v>96.99</v>
      </c>
      <c r="O31" s="43" t="s">
        <v>118</v>
      </c>
    </row>
    <row r="32" spans="1:15" ht="24" customHeight="1">
      <c r="A32" s="22">
        <v>27</v>
      </c>
      <c r="B32" s="30" t="s">
        <v>21</v>
      </c>
      <c r="C32" s="31" t="s">
        <v>119</v>
      </c>
      <c r="D32" s="37" t="s">
        <v>37</v>
      </c>
      <c r="E32" s="32"/>
      <c r="F32" s="32">
        <v>198</v>
      </c>
      <c r="G32" s="33">
        <f t="shared" si="0"/>
        <v>198</v>
      </c>
      <c r="H32" s="32">
        <v>198</v>
      </c>
      <c r="I32" s="30">
        <f t="shared" si="1"/>
        <v>20</v>
      </c>
      <c r="J32" s="53">
        <v>20</v>
      </c>
      <c r="K32" s="53">
        <v>15</v>
      </c>
      <c r="L32" s="53">
        <v>27</v>
      </c>
      <c r="M32" s="53">
        <v>10</v>
      </c>
      <c r="N32" s="54">
        <f t="shared" ref="N32:N39" si="4">SUM(I32:M32)</f>
        <v>92</v>
      </c>
      <c r="O32" s="43" t="s">
        <v>120</v>
      </c>
    </row>
    <row r="33" spans="1:15" ht="24" customHeight="1">
      <c r="A33" s="22">
        <v>28</v>
      </c>
      <c r="B33" s="30" t="s">
        <v>21</v>
      </c>
      <c r="C33" s="31" t="s">
        <v>121</v>
      </c>
      <c r="D33" s="37" t="s">
        <v>37</v>
      </c>
      <c r="E33" s="32"/>
      <c r="F33" s="32">
        <v>127</v>
      </c>
      <c r="G33" s="33">
        <f t="shared" si="0"/>
        <v>127</v>
      </c>
      <c r="H33" s="32">
        <v>126.67</v>
      </c>
      <c r="I33" s="30">
        <f t="shared" si="1"/>
        <v>19.95</v>
      </c>
      <c r="J33" s="53">
        <v>20</v>
      </c>
      <c r="K33" s="53">
        <v>13</v>
      </c>
      <c r="L33" s="53">
        <v>27</v>
      </c>
      <c r="M33" s="53">
        <v>10</v>
      </c>
      <c r="N33" s="55">
        <f t="shared" si="4"/>
        <v>89.95</v>
      </c>
      <c r="O33" s="43" t="s">
        <v>122</v>
      </c>
    </row>
    <row r="34" spans="1:15" ht="24" customHeight="1">
      <c r="A34" s="22">
        <v>29</v>
      </c>
      <c r="B34" s="30" t="s">
        <v>21</v>
      </c>
      <c r="C34" s="31" t="s">
        <v>123</v>
      </c>
      <c r="D34" s="37" t="s">
        <v>37</v>
      </c>
      <c r="E34" s="32"/>
      <c r="F34" s="32">
        <v>525</v>
      </c>
      <c r="G34" s="33">
        <f t="shared" si="0"/>
        <v>525</v>
      </c>
      <c r="H34" s="32">
        <v>525</v>
      </c>
      <c r="I34" s="30">
        <f t="shared" si="1"/>
        <v>20</v>
      </c>
      <c r="J34" s="53">
        <v>20</v>
      </c>
      <c r="K34" s="53">
        <v>14</v>
      </c>
      <c r="L34" s="53">
        <v>27</v>
      </c>
      <c r="M34" s="53">
        <v>10</v>
      </c>
      <c r="N34" s="54">
        <f t="shared" si="4"/>
        <v>91</v>
      </c>
      <c r="O34" s="43" t="s">
        <v>124</v>
      </c>
    </row>
    <row r="35" spans="1:15" ht="24" customHeight="1">
      <c r="A35" s="22">
        <v>30</v>
      </c>
      <c r="B35" s="30" t="s">
        <v>21</v>
      </c>
      <c r="C35" s="31" t="s">
        <v>125</v>
      </c>
      <c r="D35" s="37" t="s">
        <v>34</v>
      </c>
      <c r="E35" s="32"/>
      <c r="F35" s="32">
        <v>331.22</v>
      </c>
      <c r="G35" s="33">
        <f t="shared" si="0"/>
        <v>331.22</v>
      </c>
      <c r="H35" s="32">
        <v>331.22</v>
      </c>
      <c r="I35" s="30">
        <f t="shared" si="1"/>
        <v>20</v>
      </c>
      <c r="J35" s="53">
        <v>20</v>
      </c>
      <c r="K35" s="53">
        <v>20</v>
      </c>
      <c r="L35" s="53">
        <v>24</v>
      </c>
      <c r="M35" s="53">
        <v>10</v>
      </c>
      <c r="N35" s="54">
        <f t="shared" si="4"/>
        <v>94</v>
      </c>
      <c r="O35" s="43" t="s">
        <v>110</v>
      </c>
    </row>
    <row r="36" spans="1:15" ht="24" customHeight="1">
      <c r="A36" s="22">
        <v>31</v>
      </c>
      <c r="B36" s="30" t="s">
        <v>21</v>
      </c>
      <c r="C36" s="31" t="s">
        <v>126</v>
      </c>
      <c r="D36" s="37" t="s">
        <v>34</v>
      </c>
      <c r="E36" s="32"/>
      <c r="F36" s="32">
        <v>337.42</v>
      </c>
      <c r="G36" s="33">
        <f t="shared" si="0"/>
        <v>337.42</v>
      </c>
      <c r="H36" s="32">
        <v>337.42</v>
      </c>
      <c r="I36" s="30">
        <f t="shared" si="1"/>
        <v>20</v>
      </c>
      <c r="J36" s="53">
        <v>20</v>
      </c>
      <c r="K36" s="53">
        <v>20</v>
      </c>
      <c r="L36" s="53">
        <v>24</v>
      </c>
      <c r="M36" s="53">
        <v>10</v>
      </c>
      <c r="N36" s="54">
        <f t="shared" si="4"/>
        <v>94</v>
      </c>
      <c r="O36" s="43" t="s">
        <v>110</v>
      </c>
    </row>
    <row r="37" spans="1:15" s="5" customFormat="1" ht="24" customHeight="1">
      <c r="A37" s="22">
        <v>32</v>
      </c>
      <c r="B37" s="25" t="s">
        <v>21</v>
      </c>
      <c r="C37" s="26" t="s">
        <v>127</v>
      </c>
      <c r="D37" s="38" t="s">
        <v>37</v>
      </c>
      <c r="E37" s="28"/>
      <c r="F37" s="28">
        <v>124.8</v>
      </c>
      <c r="G37" s="29">
        <f t="shared" si="0"/>
        <v>124.8</v>
      </c>
      <c r="H37" s="28">
        <v>121.12915599999999</v>
      </c>
      <c r="I37" s="25">
        <f t="shared" si="1"/>
        <v>19.41</v>
      </c>
      <c r="J37" s="56">
        <v>20</v>
      </c>
      <c r="K37" s="56">
        <v>20</v>
      </c>
      <c r="L37" s="56">
        <v>27</v>
      </c>
      <c r="M37" s="56">
        <v>10</v>
      </c>
      <c r="N37" s="57">
        <f t="shared" si="4"/>
        <v>96.41</v>
      </c>
      <c r="O37" s="49" t="s">
        <v>118</v>
      </c>
    </row>
    <row r="38" spans="1:15" ht="24" customHeight="1">
      <c r="A38" s="22">
        <v>33</v>
      </c>
      <c r="B38" s="30" t="s">
        <v>21</v>
      </c>
      <c r="C38" s="31" t="s">
        <v>128</v>
      </c>
      <c r="D38" s="37" t="s">
        <v>37</v>
      </c>
      <c r="E38" s="32">
        <v>800</v>
      </c>
      <c r="F38" s="32"/>
      <c r="G38" s="33">
        <f t="shared" si="0"/>
        <v>800</v>
      </c>
      <c r="H38" s="32">
        <v>300.69200000000001</v>
      </c>
      <c r="I38" s="30">
        <f t="shared" si="1"/>
        <v>7.52</v>
      </c>
      <c r="J38" s="53">
        <v>20</v>
      </c>
      <c r="K38" s="53">
        <v>20</v>
      </c>
      <c r="L38" s="53">
        <v>27</v>
      </c>
      <c r="M38" s="53">
        <v>10</v>
      </c>
      <c r="N38" s="55">
        <f t="shared" si="4"/>
        <v>84.52</v>
      </c>
      <c r="O38" s="43" t="s">
        <v>129</v>
      </c>
    </row>
    <row r="39" spans="1:15" ht="24" customHeight="1">
      <c r="A39" s="22">
        <v>34</v>
      </c>
      <c r="B39" s="30" t="s">
        <v>21</v>
      </c>
      <c r="C39" s="31" t="s">
        <v>130</v>
      </c>
      <c r="D39" s="37" t="s">
        <v>34</v>
      </c>
      <c r="E39" s="32"/>
      <c r="F39" s="32">
        <v>343</v>
      </c>
      <c r="G39" s="33">
        <f t="shared" si="0"/>
        <v>343</v>
      </c>
      <c r="H39" s="32">
        <v>343</v>
      </c>
      <c r="I39" s="30">
        <f t="shared" si="1"/>
        <v>20</v>
      </c>
      <c r="J39" s="53">
        <v>20</v>
      </c>
      <c r="K39" s="53">
        <v>20</v>
      </c>
      <c r="L39" s="53">
        <v>24</v>
      </c>
      <c r="M39" s="53">
        <v>10</v>
      </c>
      <c r="N39" s="54">
        <f t="shared" si="4"/>
        <v>94</v>
      </c>
      <c r="O39" s="43" t="s">
        <v>110</v>
      </c>
    </row>
    <row r="40" spans="1:15" ht="24" customHeight="1">
      <c r="A40" s="22">
        <v>35</v>
      </c>
      <c r="B40" s="30" t="s">
        <v>21</v>
      </c>
      <c r="C40" s="31" t="s">
        <v>131</v>
      </c>
      <c r="D40" s="27" t="s">
        <v>55</v>
      </c>
      <c r="E40" s="32"/>
      <c r="F40" s="32">
        <v>184.67</v>
      </c>
      <c r="G40" s="33">
        <f t="shared" si="0"/>
        <v>184.67</v>
      </c>
      <c r="H40" s="32">
        <v>184.67</v>
      </c>
      <c r="I40" s="30">
        <f t="shared" si="1"/>
        <v>20</v>
      </c>
      <c r="J40" s="53">
        <v>20</v>
      </c>
      <c r="K40" s="53">
        <v>20</v>
      </c>
      <c r="L40" s="53">
        <v>20.25</v>
      </c>
      <c r="M40" s="53">
        <v>10</v>
      </c>
      <c r="N40" s="55">
        <f t="shared" ref="N40:N57" si="5">I40+J40+K40+L40+M40</f>
        <v>90.25</v>
      </c>
      <c r="O40" s="58" t="s">
        <v>132</v>
      </c>
    </row>
    <row r="41" spans="1:15" ht="24" customHeight="1">
      <c r="A41" s="22">
        <v>36</v>
      </c>
      <c r="B41" s="30" t="s">
        <v>21</v>
      </c>
      <c r="C41" s="31" t="s">
        <v>133</v>
      </c>
      <c r="D41" s="27" t="s">
        <v>55</v>
      </c>
      <c r="E41" s="32"/>
      <c r="F41" s="32">
        <v>28.94</v>
      </c>
      <c r="G41" s="33">
        <f t="shared" si="0"/>
        <v>28.94</v>
      </c>
      <c r="H41" s="32">
        <v>28.94</v>
      </c>
      <c r="I41" s="30">
        <f t="shared" si="1"/>
        <v>20</v>
      </c>
      <c r="J41" s="53">
        <v>20</v>
      </c>
      <c r="K41" s="53">
        <v>20</v>
      </c>
      <c r="L41" s="53">
        <v>20.25</v>
      </c>
      <c r="M41" s="53">
        <v>10</v>
      </c>
      <c r="N41" s="55">
        <f t="shared" si="5"/>
        <v>90.25</v>
      </c>
      <c r="O41" s="58" t="s">
        <v>134</v>
      </c>
    </row>
    <row r="42" spans="1:15" ht="41.1" customHeight="1">
      <c r="A42" s="22">
        <v>37</v>
      </c>
      <c r="B42" s="30" t="s">
        <v>21</v>
      </c>
      <c r="C42" s="31" t="s">
        <v>135</v>
      </c>
      <c r="D42" s="27" t="s">
        <v>55</v>
      </c>
      <c r="E42" s="32"/>
      <c r="F42" s="32">
        <v>206.16</v>
      </c>
      <c r="G42" s="33">
        <f t="shared" si="0"/>
        <v>206.16</v>
      </c>
      <c r="H42" s="32">
        <v>100</v>
      </c>
      <c r="I42" s="30">
        <f t="shared" si="1"/>
        <v>9.6999999999999993</v>
      </c>
      <c r="J42" s="53">
        <v>20</v>
      </c>
      <c r="K42" s="53">
        <v>20</v>
      </c>
      <c r="L42" s="53">
        <v>28</v>
      </c>
      <c r="M42" s="53">
        <v>10</v>
      </c>
      <c r="N42" s="55">
        <f t="shared" si="5"/>
        <v>87.7</v>
      </c>
      <c r="O42" s="58" t="s">
        <v>136</v>
      </c>
    </row>
    <row r="43" spans="1:15" ht="36" customHeight="1">
      <c r="A43" s="22">
        <v>38</v>
      </c>
      <c r="B43" s="30" t="s">
        <v>21</v>
      </c>
      <c r="C43" s="31" t="s">
        <v>137</v>
      </c>
      <c r="D43" s="27" t="s">
        <v>55</v>
      </c>
      <c r="E43" s="32"/>
      <c r="F43" s="32">
        <v>121.38</v>
      </c>
      <c r="G43" s="33">
        <f t="shared" si="0"/>
        <v>121.38</v>
      </c>
      <c r="H43" s="32">
        <v>121.38</v>
      </c>
      <c r="I43" s="30">
        <f t="shared" si="1"/>
        <v>20</v>
      </c>
      <c r="J43" s="53">
        <v>20</v>
      </c>
      <c r="K43" s="53">
        <v>15</v>
      </c>
      <c r="L43" s="53">
        <v>20.25</v>
      </c>
      <c r="M43" s="53">
        <v>10</v>
      </c>
      <c r="N43" s="55">
        <f t="shared" si="5"/>
        <v>85.25</v>
      </c>
      <c r="O43" s="58" t="s">
        <v>138</v>
      </c>
    </row>
    <row r="44" spans="1:15" ht="36">
      <c r="A44" s="22">
        <v>39</v>
      </c>
      <c r="B44" s="30" t="s">
        <v>21</v>
      </c>
      <c r="C44" s="31" t="s">
        <v>139</v>
      </c>
      <c r="D44" s="27" t="s">
        <v>55</v>
      </c>
      <c r="E44" s="32"/>
      <c r="F44" s="32">
        <v>977.23779500000001</v>
      </c>
      <c r="G44" s="33">
        <f t="shared" si="0"/>
        <v>977.23779500000001</v>
      </c>
      <c r="H44" s="32">
        <v>973.69575999999995</v>
      </c>
      <c r="I44" s="30">
        <f t="shared" si="1"/>
        <v>19.93</v>
      </c>
      <c r="J44" s="53">
        <v>20</v>
      </c>
      <c r="K44" s="53">
        <v>15</v>
      </c>
      <c r="L44" s="53">
        <v>20.25</v>
      </c>
      <c r="M44" s="53">
        <v>10</v>
      </c>
      <c r="N44" s="55">
        <f t="shared" si="5"/>
        <v>85.18</v>
      </c>
      <c r="O44" s="58" t="s">
        <v>140</v>
      </c>
    </row>
    <row r="45" spans="1:15" ht="33.950000000000003" customHeight="1">
      <c r="A45" s="22">
        <v>40</v>
      </c>
      <c r="B45" s="30" t="s">
        <v>21</v>
      </c>
      <c r="C45" s="31" t="s">
        <v>141</v>
      </c>
      <c r="D45" s="27" t="s">
        <v>55</v>
      </c>
      <c r="E45" s="32"/>
      <c r="F45" s="32">
        <v>211.11</v>
      </c>
      <c r="G45" s="33">
        <f t="shared" si="0"/>
        <v>211.11</v>
      </c>
      <c r="H45" s="32">
        <v>211.10937999999999</v>
      </c>
      <c r="I45" s="30">
        <f t="shared" si="1"/>
        <v>20</v>
      </c>
      <c r="J45" s="53">
        <v>20</v>
      </c>
      <c r="K45" s="53">
        <v>20</v>
      </c>
      <c r="L45" s="53">
        <v>20.25</v>
      </c>
      <c r="M45" s="53">
        <v>10</v>
      </c>
      <c r="N45" s="55">
        <f t="shared" si="5"/>
        <v>90.25</v>
      </c>
      <c r="O45" s="58" t="s">
        <v>142</v>
      </c>
    </row>
    <row r="46" spans="1:15" ht="39.950000000000003" customHeight="1">
      <c r="A46" s="22">
        <v>41</v>
      </c>
      <c r="B46" s="30" t="s">
        <v>21</v>
      </c>
      <c r="C46" s="31" t="s">
        <v>143</v>
      </c>
      <c r="D46" s="27" t="s">
        <v>55</v>
      </c>
      <c r="E46" s="32"/>
      <c r="F46" s="32">
        <v>18</v>
      </c>
      <c r="G46" s="33">
        <f t="shared" si="0"/>
        <v>18</v>
      </c>
      <c r="H46" s="32">
        <v>18</v>
      </c>
      <c r="I46" s="30">
        <f t="shared" si="1"/>
        <v>20</v>
      </c>
      <c r="J46" s="53">
        <v>20</v>
      </c>
      <c r="K46" s="53">
        <v>10</v>
      </c>
      <c r="L46" s="53">
        <v>25.2</v>
      </c>
      <c r="M46" s="53">
        <v>10</v>
      </c>
      <c r="N46" s="55">
        <f t="shared" si="5"/>
        <v>85.2</v>
      </c>
      <c r="O46" s="58" t="s">
        <v>138</v>
      </c>
    </row>
    <row r="47" spans="1:15" ht="38.1" customHeight="1">
      <c r="A47" s="22">
        <v>42</v>
      </c>
      <c r="B47" s="30" t="s">
        <v>21</v>
      </c>
      <c r="C47" s="31" t="s">
        <v>144</v>
      </c>
      <c r="D47" s="27" t="s">
        <v>55</v>
      </c>
      <c r="E47" s="32"/>
      <c r="F47" s="32">
        <v>265.56171499999999</v>
      </c>
      <c r="G47" s="33">
        <f t="shared" si="0"/>
        <v>265.56171499999999</v>
      </c>
      <c r="H47" s="32">
        <v>265.56171499999999</v>
      </c>
      <c r="I47" s="30">
        <f t="shared" si="1"/>
        <v>20</v>
      </c>
      <c r="J47" s="53">
        <v>20</v>
      </c>
      <c r="K47" s="53">
        <v>20</v>
      </c>
      <c r="L47" s="53">
        <v>20.25</v>
      </c>
      <c r="M47" s="53">
        <v>10</v>
      </c>
      <c r="N47" s="55">
        <f t="shared" si="5"/>
        <v>90.25</v>
      </c>
      <c r="O47" s="58" t="s">
        <v>145</v>
      </c>
    </row>
    <row r="48" spans="1:15" ht="29.1" customHeight="1">
      <c r="A48" s="22">
        <v>43</v>
      </c>
      <c r="B48" s="30" t="s">
        <v>21</v>
      </c>
      <c r="C48" s="31" t="s">
        <v>146</v>
      </c>
      <c r="D48" s="27" t="s">
        <v>55</v>
      </c>
      <c r="E48" s="32"/>
      <c r="F48" s="32">
        <v>869.21069999999997</v>
      </c>
      <c r="G48" s="33">
        <f t="shared" ref="G48:G57" si="6">E48+F48</f>
        <v>869.21069999999997</v>
      </c>
      <c r="H48" s="32">
        <v>869.21069999999997</v>
      </c>
      <c r="I48" s="30">
        <f t="shared" si="1"/>
        <v>20</v>
      </c>
      <c r="J48" s="53">
        <v>20</v>
      </c>
      <c r="K48" s="53">
        <v>10</v>
      </c>
      <c r="L48" s="53">
        <v>25.2</v>
      </c>
      <c r="M48" s="53">
        <v>10</v>
      </c>
      <c r="N48" s="55">
        <f t="shared" si="5"/>
        <v>85.2</v>
      </c>
      <c r="O48" s="58" t="s">
        <v>138</v>
      </c>
    </row>
    <row r="49" spans="1:15" ht="29.1" customHeight="1">
      <c r="A49" s="22">
        <v>44</v>
      </c>
      <c r="B49" s="30" t="s">
        <v>21</v>
      </c>
      <c r="C49" s="31" t="s">
        <v>147</v>
      </c>
      <c r="D49" s="27" t="s">
        <v>55</v>
      </c>
      <c r="E49" s="32"/>
      <c r="F49" s="32">
        <v>268</v>
      </c>
      <c r="G49" s="33">
        <f t="shared" si="6"/>
        <v>268</v>
      </c>
      <c r="H49" s="32">
        <v>268</v>
      </c>
      <c r="I49" s="30">
        <f t="shared" si="1"/>
        <v>20</v>
      </c>
      <c r="J49" s="53">
        <v>20</v>
      </c>
      <c r="K49" s="53">
        <v>10</v>
      </c>
      <c r="L49" s="53">
        <v>25.2</v>
      </c>
      <c r="M49" s="53">
        <v>10</v>
      </c>
      <c r="N49" s="55">
        <f t="shared" si="5"/>
        <v>85.2</v>
      </c>
      <c r="O49" s="58" t="s">
        <v>138</v>
      </c>
    </row>
    <row r="50" spans="1:15" ht="29.1" customHeight="1">
      <c r="A50" s="22">
        <v>45</v>
      </c>
      <c r="B50" s="30" t="s">
        <v>21</v>
      </c>
      <c r="C50" s="31" t="s">
        <v>148</v>
      </c>
      <c r="D50" s="27" t="s">
        <v>55</v>
      </c>
      <c r="E50" s="32"/>
      <c r="F50" s="32">
        <v>81</v>
      </c>
      <c r="G50" s="33">
        <f t="shared" si="6"/>
        <v>81</v>
      </c>
      <c r="H50" s="32">
        <v>81</v>
      </c>
      <c r="I50" s="30">
        <f t="shared" si="1"/>
        <v>20</v>
      </c>
      <c r="J50" s="53">
        <v>20</v>
      </c>
      <c r="K50" s="53">
        <v>20</v>
      </c>
      <c r="L50" s="53">
        <v>20.25</v>
      </c>
      <c r="M50" s="53">
        <v>10</v>
      </c>
      <c r="N50" s="55">
        <f t="shared" si="5"/>
        <v>90.25</v>
      </c>
      <c r="O50" s="58" t="s">
        <v>149</v>
      </c>
    </row>
    <row r="51" spans="1:15" ht="29.1" customHeight="1">
      <c r="A51" s="22">
        <v>46</v>
      </c>
      <c r="B51" s="30" t="s">
        <v>21</v>
      </c>
      <c r="C51" s="31" t="s">
        <v>150</v>
      </c>
      <c r="D51" s="27" t="s">
        <v>55</v>
      </c>
      <c r="E51" s="32"/>
      <c r="F51" s="32">
        <v>623.89099999999996</v>
      </c>
      <c r="G51" s="33">
        <f t="shared" si="6"/>
        <v>623.89099999999996</v>
      </c>
      <c r="H51" s="32">
        <v>623.89099999999996</v>
      </c>
      <c r="I51" s="30">
        <f t="shared" si="1"/>
        <v>20</v>
      </c>
      <c r="J51" s="53">
        <v>20</v>
      </c>
      <c r="K51" s="53">
        <v>15</v>
      </c>
      <c r="L51" s="53">
        <v>20.25</v>
      </c>
      <c r="M51" s="53">
        <v>10</v>
      </c>
      <c r="N51" s="55">
        <f t="shared" si="5"/>
        <v>85.25</v>
      </c>
      <c r="O51" s="58" t="s">
        <v>138</v>
      </c>
    </row>
    <row r="52" spans="1:15" ht="29.1" customHeight="1">
      <c r="A52" s="22">
        <v>47</v>
      </c>
      <c r="B52" s="30" t="s">
        <v>21</v>
      </c>
      <c r="C52" s="31" t="s">
        <v>151</v>
      </c>
      <c r="D52" s="27" t="s">
        <v>55</v>
      </c>
      <c r="E52" s="32"/>
      <c r="F52" s="32">
        <v>752.2</v>
      </c>
      <c r="G52" s="33">
        <f t="shared" si="6"/>
        <v>752.2</v>
      </c>
      <c r="H52" s="32">
        <v>752.2</v>
      </c>
      <c r="I52" s="30">
        <f t="shared" si="1"/>
        <v>20</v>
      </c>
      <c r="J52" s="53">
        <v>20</v>
      </c>
      <c r="K52" s="53">
        <v>20</v>
      </c>
      <c r="L52" s="53">
        <v>20.25</v>
      </c>
      <c r="M52" s="53">
        <v>10</v>
      </c>
      <c r="N52" s="55">
        <f t="shared" si="5"/>
        <v>90.25</v>
      </c>
      <c r="O52" s="58" t="s">
        <v>149</v>
      </c>
    </row>
    <row r="53" spans="1:15" ht="29.1" customHeight="1">
      <c r="A53" s="22">
        <v>48</v>
      </c>
      <c r="B53" s="30" t="s">
        <v>21</v>
      </c>
      <c r="C53" s="31" t="s">
        <v>152</v>
      </c>
      <c r="D53" s="27" t="s">
        <v>55</v>
      </c>
      <c r="E53" s="32"/>
      <c r="F53" s="32">
        <v>984.89</v>
      </c>
      <c r="G53" s="33">
        <f t="shared" si="6"/>
        <v>984.89</v>
      </c>
      <c r="H53" s="32">
        <v>984.89</v>
      </c>
      <c r="I53" s="30">
        <f t="shared" si="1"/>
        <v>20</v>
      </c>
      <c r="J53" s="53">
        <v>20</v>
      </c>
      <c r="K53" s="53">
        <v>20</v>
      </c>
      <c r="L53" s="53">
        <v>20.25</v>
      </c>
      <c r="M53" s="53">
        <v>10</v>
      </c>
      <c r="N53" s="55">
        <f t="shared" si="5"/>
        <v>90.25</v>
      </c>
      <c r="O53" s="58" t="s">
        <v>149</v>
      </c>
    </row>
    <row r="54" spans="1:15" ht="29.1" customHeight="1">
      <c r="A54" s="22">
        <v>49</v>
      </c>
      <c r="B54" s="30" t="s">
        <v>21</v>
      </c>
      <c r="C54" s="31" t="s">
        <v>153</v>
      </c>
      <c r="D54" s="27" t="s">
        <v>55</v>
      </c>
      <c r="E54" s="32"/>
      <c r="F54" s="32">
        <v>556.5</v>
      </c>
      <c r="G54" s="33">
        <f t="shared" si="6"/>
        <v>556.5</v>
      </c>
      <c r="H54" s="32">
        <v>556.5</v>
      </c>
      <c r="I54" s="30">
        <f t="shared" si="1"/>
        <v>20</v>
      </c>
      <c r="J54" s="53">
        <v>20</v>
      </c>
      <c r="K54" s="53">
        <v>10</v>
      </c>
      <c r="L54" s="53">
        <v>25.2</v>
      </c>
      <c r="M54" s="53">
        <v>10</v>
      </c>
      <c r="N54" s="55">
        <f t="shared" si="5"/>
        <v>85.2</v>
      </c>
      <c r="O54" s="58" t="s">
        <v>138</v>
      </c>
    </row>
    <row r="55" spans="1:15" ht="29.1" customHeight="1">
      <c r="A55" s="22">
        <v>50</v>
      </c>
      <c r="B55" s="30" t="s">
        <v>21</v>
      </c>
      <c r="C55" s="31" t="s">
        <v>154</v>
      </c>
      <c r="D55" s="27" t="s">
        <v>55</v>
      </c>
      <c r="E55" s="32"/>
      <c r="F55" s="32">
        <v>568.1</v>
      </c>
      <c r="G55" s="33">
        <f t="shared" si="6"/>
        <v>568.1</v>
      </c>
      <c r="H55" s="32">
        <v>568.1</v>
      </c>
      <c r="I55" s="30">
        <f t="shared" si="1"/>
        <v>20</v>
      </c>
      <c r="J55" s="53">
        <v>20</v>
      </c>
      <c r="K55" s="53">
        <v>10</v>
      </c>
      <c r="L55" s="53">
        <v>25.2</v>
      </c>
      <c r="M55" s="53">
        <v>10</v>
      </c>
      <c r="N55" s="55">
        <f t="shared" si="5"/>
        <v>85.2</v>
      </c>
      <c r="O55" s="58" t="s">
        <v>138</v>
      </c>
    </row>
    <row r="56" spans="1:15" ht="29.1" customHeight="1">
      <c r="A56" s="22">
        <v>51</v>
      </c>
      <c r="B56" s="30" t="s">
        <v>21</v>
      </c>
      <c r="C56" s="31" t="s">
        <v>155</v>
      </c>
      <c r="D56" s="27" t="s">
        <v>55</v>
      </c>
      <c r="E56" s="32"/>
      <c r="F56" s="32">
        <v>170</v>
      </c>
      <c r="G56" s="33">
        <f t="shared" si="6"/>
        <v>170</v>
      </c>
      <c r="H56" s="32">
        <v>170</v>
      </c>
      <c r="I56" s="30">
        <f t="shared" si="1"/>
        <v>20</v>
      </c>
      <c r="J56" s="53">
        <v>20</v>
      </c>
      <c r="K56" s="53">
        <v>20</v>
      </c>
      <c r="L56" s="53">
        <v>20.25</v>
      </c>
      <c r="M56" s="53">
        <v>10</v>
      </c>
      <c r="N56" s="55">
        <f t="shared" si="5"/>
        <v>90.25</v>
      </c>
      <c r="O56" s="58" t="s">
        <v>149</v>
      </c>
    </row>
    <row r="57" spans="1:15" ht="29.1" customHeight="1">
      <c r="A57" s="22">
        <v>52</v>
      </c>
      <c r="B57" s="30" t="s">
        <v>21</v>
      </c>
      <c r="C57" s="31" t="s">
        <v>156</v>
      </c>
      <c r="D57" s="27" t="s">
        <v>55</v>
      </c>
      <c r="E57" s="32"/>
      <c r="F57" s="32">
        <v>66.67</v>
      </c>
      <c r="G57" s="33">
        <f t="shared" si="6"/>
        <v>66.67</v>
      </c>
      <c r="H57" s="32">
        <v>66.67</v>
      </c>
      <c r="I57" s="30">
        <f t="shared" si="1"/>
        <v>20</v>
      </c>
      <c r="J57" s="53">
        <v>20</v>
      </c>
      <c r="K57" s="53">
        <v>20</v>
      </c>
      <c r="L57" s="53">
        <v>20.25</v>
      </c>
      <c r="M57" s="53">
        <v>10</v>
      </c>
      <c r="N57" s="55">
        <f t="shared" si="5"/>
        <v>90.25</v>
      </c>
      <c r="O57" s="58" t="s">
        <v>149</v>
      </c>
    </row>
    <row r="58" spans="1:15">
      <c r="A58" s="14"/>
      <c r="B58" s="15"/>
      <c r="C58" s="16"/>
      <c r="D58" s="15"/>
      <c r="E58" s="17"/>
      <c r="F58" s="17"/>
      <c r="G58" s="17">
        <f>SUM(G6:G57)</f>
        <v>19508.761029000001</v>
      </c>
      <c r="H58" s="17">
        <f>SUM(H6:H57)</f>
        <v>17232.404060000001</v>
      </c>
      <c r="I58" s="15"/>
      <c r="J58" s="15"/>
      <c r="K58" s="15"/>
      <c r="L58" s="15"/>
      <c r="M58" s="15"/>
      <c r="N58" s="15"/>
    </row>
  </sheetData>
  <autoFilter ref="A5:O58"/>
  <mergeCells count="36">
    <mergeCell ref="L21:M21"/>
    <mergeCell ref="J22:K22"/>
    <mergeCell ref="J23:K23"/>
    <mergeCell ref="A4:A5"/>
    <mergeCell ref="B4:B5"/>
    <mergeCell ref="C4:C5"/>
    <mergeCell ref="D4:D5"/>
    <mergeCell ref="H4:H5"/>
    <mergeCell ref="J17:K17"/>
    <mergeCell ref="J18:K18"/>
    <mergeCell ref="J19:K19"/>
    <mergeCell ref="J20:K20"/>
    <mergeCell ref="J21:K21"/>
    <mergeCell ref="J14:K14"/>
    <mergeCell ref="L14:M14"/>
    <mergeCell ref="J15:K15"/>
    <mergeCell ref="L15:M15"/>
    <mergeCell ref="J16:K16"/>
    <mergeCell ref="J10:K10"/>
    <mergeCell ref="J11:K11"/>
    <mergeCell ref="L11:M11"/>
    <mergeCell ref="J12:K12"/>
    <mergeCell ref="J13:K13"/>
    <mergeCell ref="J6:K6"/>
    <mergeCell ref="J7:K7"/>
    <mergeCell ref="L7:M7"/>
    <mergeCell ref="J8:K8"/>
    <mergeCell ref="J9:K9"/>
    <mergeCell ref="L9:M9"/>
    <mergeCell ref="A1:B1"/>
    <mergeCell ref="A2:O2"/>
    <mergeCell ref="A3:B3"/>
    <mergeCell ref="E3:H3"/>
    <mergeCell ref="E4:G4"/>
    <mergeCell ref="I4:N4"/>
    <mergeCell ref="O4:O5"/>
  </mergeCells>
  <phoneticPr fontId="20" type="noConversion"/>
  <pageMargins left="0.196527777777778" right="7.8472222222222193E-2" top="0.35416666666666702" bottom="0.23611111111111099" header="0.196527777777778" footer="0.15694444444444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1000w以上</vt:lpstr>
      <vt:lpstr>1000w以下</vt:lpstr>
      <vt:lpstr>'1000w以下'!Print_Area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2024-01-09T02:31:00Z</dcterms:created>
  <dcterms:modified xsi:type="dcterms:W3CDTF">2024-08-23T04:00:23Z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FCA78FDF7A9A43B58039A3E4BAF59735_13</vt:lpwstr>
  </property>
  <property fmtid="{D5CDD505-2E9C-101B-9397-08002B2CF9AE}" pid="3" name="KSOProductBuildVer">
    <vt:lpwstr>2052-12.1.0.17827</vt:lpwstr>
  </property>
  <property fmtid="{D5CDD505-2E9C-101B-9397-08002B2CF9AE}" pid="4" name="KSOReadingLayout">
    <vt:bool>true</vt:bool>
  </property>
</Properties>
</file>