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 activeTab="1"/>
  </bookViews>
  <sheets>
    <sheet name="部门整体汇总表" sheetId="4" r:id="rId1"/>
    <sheet name="项目自评汇总表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I21" i="1"/>
  <c r="N20" i="1"/>
  <c r="I20" i="1"/>
  <c r="N19" i="1"/>
  <c r="I19" i="1"/>
  <c r="N18" i="1"/>
  <c r="I18" i="1"/>
  <c r="N17" i="1"/>
  <c r="I17" i="1"/>
  <c r="N16" i="1"/>
  <c r="N15" i="1"/>
  <c r="I15" i="1"/>
  <c r="N14" i="1"/>
  <c r="I14" i="1"/>
  <c r="N13" i="1"/>
  <c r="I13" i="1"/>
  <c r="N12" i="1"/>
  <c r="I12" i="1"/>
  <c r="N11" i="1"/>
  <c r="N10" i="1"/>
  <c r="I10" i="1"/>
  <c r="N9" i="1"/>
  <c r="I9" i="1"/>
  <c r="N8" i="1"/>
  <c r="I8" i="1"/>
  <c r="N7" i="1"/>
  <c r="I7" i="1"/>
  <c r="N6" i="1"/>
  <c r="I6" i="1"/>
  <c r="N5" i="1"/>
  <c r="I5" i="1"/>
  <c r="P5" i="4"/>
  <c r="K5" i="4"/>
  <c r="J5" i="4"/>
</calcChain>
</file>

<file path=xl/sharedStrings.xml><?xml version="1.0" encoding="utf-8"?>
<sst xmlns="http://schemas.openxmlformats.org/spreadsheetml/2006/main" count="109" uniqueCount="69">
  <si>
    <t>2024年度东西湖区整体自评汇总表</t>
  </si>
  <si>
    <t>填表人：丁向成</t>
  </si>
  <si>
    <t>联系电话：83263329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</si>
  <si>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</si>
  <si>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</si>
  <si>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</si>
  <si>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</si>
  <si>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</si>
  <si>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</si>
  <si>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</si>
  <si>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</si>
  <si>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</si>
  <si>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</si>
  <si>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</si>
  <si>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</si>
  <si>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</si>
  <si>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</si>
  <si>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</si>
  <si>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</si>
  <si>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</si>
  <si>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</si>
  <si>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</si>
  <si>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</si>
  <si>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 xml:space="preserve">武汉市东西湖区退役军人事务局  </t>
  </si>
  <si>
    <t>整体绩效</t>
  </si>
  <si>
    <t xml:space="preserve">武汉市东西湖区退役军人事务局 </t>
  </si>
  <si>
    <t>1、预算执行率不高，主要原因是第一上级配套资金到位金额无法在编制预算时提前预知，导致编制区级预算时预算金额偏大，同时付款时优先使用上级资金，导致区级预算资金未使用完；第二是部分项目发放人数测算不够精细，导致预算编制过大。
2、预备消防士家庭优待金资金发放不及时：武汉市2022年入职预备消防士（第一年）家庭优待金实际发放时间为2024年4月，原因是预备消防士的资料取得较晚。
3、义务兵优待金3人未按照标准发放，皇甫科、戴欧文和董长武均为非全日制大专学历，根据相关文件三人义务兵家庭优待金应当按照普通义务兵标准发放，实际按照全日制大专学历发放。
4、部分人员丧葬费发放不及时，去世时间在2022年12月的2人，在2024年7月才发放丧葬补助费。</t>
  </si>
  <si>
    <t>2024年度区退役军人事务局部门项目绩效自评情况汇总表</t>
  </si>
  <si>
    <t xml:space="preserve">填表人：武汉市东西湖区退役军人事务局  </t>
  </si>
  <si>
    <t>联系电话：</t>
  </si>
  <si>
    <t>项目自评得分</t>
  </si>
  <si>
    <t>成本指标（20分）</t>
  </si>
  <si>
    <t>产出指标（20分）</t>
  </si>
  <si>
    <t>满意度指标
（10分）</t>
  </si>
  <si>
    <t>部分退休军人两补齐</t>
  </si>
  <si>
    <t>优抚科</t>
  </si>
  <si>
    <t>补齐标准有变动，人数有变动，导致预算执行率偏低</t>
  </si>
  <si>
    <t>党建活动经费</t>
  </si>
  <si>
    <t>局机关党支部</t>
  </si>
  <si>
    <t>本项目执行率偏低的原因是2024年与长青社区开展党建共建活动，支付2000元购买乒乓球台捐赠长青社区，该笔支出用公用经费付款。</t>
  </si>
  <si>
    <t>符合政府安排工作退役士兵退役安置支出</t>
  </si>
  <si>
    <t>自主择业办</t>
  </si>
  <si>
    <t>购买服务人员项目经费</t>
  </si>
  <si>
    <t>区退役军人事务局</t>
  </si>
  <si>
    <t>烈士陵园管理及烈士公祭日活动经费</t>
  </si>
  <si>
    <t>退役军人权益保障</t>
  </si>
  <si>
    <t>本项目预算执行率偏低的主要原因是，有三万多元的支出使用其他项目预算指标支付。</t>
  </si>
  <si>
    <t>退役军人慰问帮扶</t>
  </si>
  <si>
    <t>区退役军人服务中心</t>
  </si>
  <si>
    <t>2024年未聘请法律援助</t>
  </si>
  <si>
    <t>无军籍人员退休费</t>
  </si>
  <si>
    <t>义务兵家庭优待金</t>
  </si>
  <si>
    <t>1、资金发放不及时：武汉市2022年入职预备消防士（第一年）家庭优待金实际发放时间为2024年4月，原因是取得预备消防士的付款资料时间较晚。
2、3人未按照标准发放，皇甫科、戴欧文和董长武均为非全日制大专学历，根据相关文件三人义务兵家庭优待金应当按照普通义务兵标准发放，实际按照全日制大专学历发放。</t>
  </si>
  <si>
    <t>拥军优属项目经费</t>
  </si>
  <si>
    <t>区双拥办</t>
  </si>
  <si>
    <t>主要原因是奖励金发放人数预测不够精准，导致执行率偏低</t>
  </si>
  <si>
    <t>优抚对象抚恤和生活补助资金</t>
  </si>
  <si>
    <t>1.预算执行率偏低，原因是本项目有上级配套资金，上级配套资金到位金额无法在编制预算时提前预知，导致编制区级预算时预算金额偏大，同时付款时优先使用上级资金，导致区级预算资金未使用完。
2.丧葬费发放不及时，去世时间在2022年12月的2人，在2024年7月才发放丧葬补助费。</t>
  </si>
  <si>
    <t>专项办公费</t>
  </si>
  <si>
    <t>办公室</t>
  </si>
  <si>
    <t>专业志愿兵安置和安置下岗历史遗留问题及公益岗位保障</t>
  </si>
  <si>
    <t>2011年以前转业志愿兵未安置和安置下岗志愿兵人员有70余人,安置上岗和享受退休补助的有64人,其中还有10余人未安置，导致执行率偏低。</t>
  </si>
  <si>
    <t>自主就业退役士兵安置及就业创业工作</t>
  </si>
  <si>
    <t>对年度退役士兵人数摸底不够精准，导致执行率偏低</t>
  </si>
  <si>
    <t>往来结算</t>
  </si>
  <si>
    <t>武汉市东西湖区退役军人服务中心</t>
  </si>
  <si>
    <t>优抚对象医疗保障经费</t>
  </si>
  <si>
    <t>就医人数无法预估,变动较大，导致执行率偏低</t>
  </si>
  <si>
    <t>军队转业干部安置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</si>
</sst>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#,##0.0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2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9" fontId="0" fillId="0" borderId="2" xfId="0" applyNumberForma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9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78" fontId="0" fillId="0" borderId="2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9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10" fontId="0" fillId="0" borderId="2" xfId="1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topLeftCell="B1" zoomScale="55" zoomScaleNormal="55" workbookViewId="0">
      <selection activeCell="AG15" sqref="AG15"/>
    </sheetView>
  </sheetViews>
  <sheetFormatPr defaultColWidth="9" defaultRowHeight="13.5" x14ac:dyDescent="0.15"/>
  <cols>
    <col min="3" max="3" width="34.25" customWidth="1"/>
    <col min="5" max="5" width="33.125" customWidth="1"/>
    <col min="6" max="6" width="12.875"/>
    <col min="7" max="7" width="14"/>
    <col min="8" max="9" width="12.875"/>
    <col min="10" max="10" width="9" customWidth="1"/>
    <col min="11" max="11" width="12.875"/>
    <col min="16" max="16" width="12.875"/>
    <col min="17" max="17" width="32.375" style="16" customWidth="1"/>
  </cols>
  <sheetData>
    <row r="1" spans="1:17" ht="39.7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15">
      <c r="A2" t="s">
        <v>1</v>
      </c>
      <c r="F2" t="s">
        <v>2</v>
      </c>
      <c r="Q2" s="16" t="s">
        <v>3</v>
      </c>
    </row>
    <row r="3" spans="1:17" x14ac:dyDescent="0.15">
      <c r="A3" s="26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3" t="s">
        <v>9</v>
      </c>
      <c r="G3" s="24"/>
      <c r="H3" s="25"/>
      <c r="I3" s="28" t="s">
        <v>10</v>
      </c>
      <c r="J3" s="26" t="s">
        <v>11</v>
      </c>
      <c r="K3" s="23" t="s">
        <v>12</v>
      </c>
      <c r="L3" s="24"/>
      <c r="M3" s="24"/>
      <c r="N3" s="24"/>
      <c r="O3" s="24"/>
      <c r="P3" s="25"/>
      <c r="Q3" s="28" t="s">
        <v>13</v>
      </c>
    </row>
    <row r="4" spans="1:17" ht="40.5" x14ac:dyDescent="0.15">
      <c r="A4" s="27"/>
      <c r="B4" s="27"/>
      <c r="C4" s="27"/>
      <c r="D4" s="27"/>
      <c r="E4" s="27"/>
      <c r="F4" s="17" t="s">
        <v>14</v>
      </c>
      <c r="G4" s="18" t="s">
        <v>15</v>
      </c>
      <c r="H4" s="18" t="s">
        <v>16</v>
      </c>
      <c r="I4" s="29"/>
      <c r="J4" s="27"/>
      <c r="K4" s="17" t="s">
        <v>17</v>
      </c>
      <c r="L4" s="17" t="s">
        <v>18</v>
      </c>
      <c r="M4" s="17" t="s">
        <v>19</v>
      </c>
      <c r="N4" s="17" t="s">
        <v>20</v>
      </c>
      <c r="O4" s="17" t="s">
        <v>21</v>
      </c>
      <c r="P4" s="18" t="s">
        <v>22</v>
      </c>
      <c r="Q4" s="29"/>
    </row>
    <row r="5" spans="1:17" ht="321.95" customHeight="1" x14ac:dyDescent="0.15">
      <c r="A5" s="18">
        <v>1</v>
      </c>
      <c r="B5" s="18"/>
      <c r="C5" s="18" t="s">
        <v>23</v>
      </c>
      <c r="D5" s="18" t="s">
        <v>24</v>
      </c>
      <c r="E5" s="18" t="s">
        <v>25</v>
      </c>
      <c r="F5" s="19">
        <v>8433.6890120000007</v>
      </c>
      <c r="G5" s="19">
        <v>-2060.4617410000001</v>
      </c>
      <c r="H5" s="19">
        <v>6373.2272709999997</v>
      </c>
      <c r="I5" s="20">
        <v>5213.3550089999999</v>
      </c>
      <c r="J5" s="21">
        <f>I5/H5</f>
        <v>0.81800864574879495</v>
      </c>
      <c r="K5" s="19">
        <f>J5*20</f>
        <v>16.360172914975902</v>
      </c>
      <c r="L5" s="18">
        <v>19</v>
      </c>
      <c r="M5" s="18">
        <v>19.8</v>
      </c>
      <c r="N5" s="18">
        <v>30</v>
      </c>
      <c r="O5" s="18">
        <v>10</v>
      </c>
      <c r="P5" s="19">
        <f>SUM(K5:O5)</f>
        <v>95.160172914975902</v>
      </c>
      <c r="Q5" s="17" t="s">
        <v>26</v>
      </c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honeticPr fontId="10" type="noConversion"/>
  <pageMargins left="0.7" right="0.7" top="0.75" bottom="0.75" header="0.3" footer="0.3"/>
  <pageSetup paperSize="9" scale="5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="55" zoomScaleNormal="55" workbookViewId="0">
      <selection activeCell="P16" sqref="P16"/>
    </sheetView>
  </sheetViews>
  <sheetFormatPr defaultColWidth="9" defaultRowHeight="13.5" x14ac:dyDescent="0.15"/>
  <cols>
    <col min="1" max="1" width="3.75" style="3" customWidth="1"/>
    <col min="2" max="2" width="38.125" style="3" customWidth="1"/>
    <col min="3" max="3" width="36.25" style="3" customWidth="1"/>
    <col min="4" max="4" width="22.625" style="3" customWidth="1"/>
    <col min="5" max="5" width="10.75" style="3" customWidth="1"/>
    <col min="6" max="6" width="11" style="3" customWidth="1"/>
    <col min="7" max="7" width="11.75" style="3" customWidth="1"/>
    <col min="8" max="8" width="10.625" style="3" customWidth="1"/>
    <col min="9" max="9" width="12.875" style="3"/>
    <col min="10" max="12" width="9" style="3"/>
    <col min="13" max="13" width="11.25" style="3" customWidth="1"/>
    <col min="14" max="14" width="6.125" style="3" customWidth="1"/>
    <col min="15" max="15" width="52.375" style="4" customWidth="1"/>
    <col min="16" max="16" width="52.375" style="3" customWidth="1"/>
    <col min="17" max="16384" width="9" style="3"/>
  </cols>
  <sheetData>
    <row r="1" spans="1:15" ht="57" customHeight="1" x14ac:dyDescent="0.15">
      <c r="A1" s="30" t="s">
        <v>27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s="1" customFormat="1" ht="24.95" customHeight="1" x14ac:dyDescent="0.15">
      <c r="A2" s="33" t="s">
        <v>28</v>
      </c>
      <c r="B2" s="33"/>
      <c r="C2" s="5"/>
      <c r="D2" s="5"/>
      <c r="E2" s="33" t="s">
        <v>29</v>
      </c>
      <c r="F2" s="33"/>
      <c r="G2" s="5"/>
      <c r="H2" s="5"/>
      <c r="I2" s="5"/>
      <c r="J2" s="5"/>
      <c r="K2" s="5"/>
      <c r="L2" s="5"/>
      <c r="M2" s="5"/>
      <c r="N2" s="5"/>
      <c r="O2" s="11" t="s">
        <v>3</v>
      </c>
    </row>
    <row r="3" spans="1:15" s="2" customFormat="1" ht="18.95" customHeight="1" x14ac:dyDescent="0.15">
      <c r="A3" s="38" t="s">
        <v>4</v>
      </c>
      <c r="B3" s="38" t="s">
        <v>6</v>
      </c>
      <c r="C3" s="38" t="s">
        <v>7</v>
      </c>
      <c r="D3" s="38" t="s">
        <v>8</v>
      </c>
      <c r="E3" s="34" t="s">
        <v>9</v>
      </c>
      <c r="F3" s="34"/>
      <c r="G3" s="34"/>
      <c r="H3" s="38" t="s">
        <v>10</v>
      </c>
      <c r="I3" s="35" t="s">
        <v>30</v>
      </c>
      <c r="J3" s="36"/>
      <c r="K3" s="36"/>
      <c r="L3" s="36"/>
      <c r="M3" s="36"/>
      <c r="N3" s="37"/>
      <c r="O3" s="40" t="s">
        <v>13</v>
      </c>
    </row>
    <row r="4" spans="1:15" s="2" customFormat="1" ht="30" customHeight="1" x14ac:dyDescent="0.15">
      <c r="A4" s="39"/>
      <c r="B4" s="39"/>
      <c r="C4" s="39"/>
      <c r="D4" s="39"/>
      <c r="E4" s="7" t="s">
        <v>14</v>
      </c>
      <c r="F4" s="7" t="s">
        <v>15</v>
      </c>
      <c r="G4" s="7" t="s">
        <v>16</v>
      </c>
      <c r="H4" s="39"/>
      <c r="I4" s="6" t="s">
        <v>17</v>
      </c>
      <c r="J4" s="6" t="s">
        <v>31</v>
      </c>
      <c r="K4" s="6" t="s">
        <v>32</v>
      </c>
      <c r="L4" s="6" t="s">
        <v>20</v>
      </c>
      <c r="M4" s="6" t="s">
        <v>33</v>
      </c>
      <c r="N4" s="6" t="s">
        <v>22</v>
      </c>
      <c r="O4" s="41"/>
    </row>
    <row r="5" spans="1:15" ht="48" customHeight="1" x14ac:dyDescent="0.15">
      <c r="A5" s="8">
        <v>1</v>
      </c>
      <c r="B5" s="8" t="s">
        <v>23</v>
      </c>
      <c r="C5" s="8" t="s">
        <v>34</v>
      </c>
      <c r="D5" s="8" t="s">
        <v>35</v>
      </c>
      <c r="E5" s="9">
        <v>300</v>
      </c>
      <c r="F5" s="9">
        <v>195.02964800000001</v>
      </c>
      <c r="G5" s="10">
        <v>104.97035200000001</v>
      </c>
      <c r="H5" s="10">
        <v>49.685623999999997</v>
      </c>
      <c r="I5" s="12">
        <f t="shared" ref="I5:I21" si="0">H5/G5*20</f>
        <v>9.4666013885520695</v>
      </c>
      <c r="J5" s="13">
        <v>20</v>
      </c>
      <c r="K5" s="13">
        <v>20</v>
      </c>
      <c r="L5" s="13">
        <v>30</v>
      </c>
      <c r="M5" s="13">
        <v>10</v>
      </c>
      <c r="N5" s="14">
        <f t="shared" ref="N5:N21" si="1">SUM(I5:M5)</f>
        <v>89.466601388552107</v>
      </c>
      <c r="O5" s="15" t="s">
        <v>36</v>
      </c>
    </row>
    <row r="6" spans="1:15" ht="40.5" x14ac:dyDescent="0.15">
      <c r="A6" s="8">
        <v>2</v>
      </c>
      <c r="B6" s="8" t="s">
        <v>23</v>
      </c>
      <c r="C6" s="8" t="s">
        <v>37</v>
      </c>
      <c r="D6" s="8" t="s">
        <v>38</v>
      </c>
      <c r="E6" s="9">
        <v>0.4</v>
      </c>
      <c r="F6" s="9">
        <v>0</v>
      </c>
      <c r="G6" s="10">
        <v>0.4</v>
      </c>
      <c r="H6" s="9">
        <v>3.0800000000000001E-2</v>
      </c>
      <c r="I6" s="12">
        <f t="shared" si="0"/>
        <v>1.54</v>
      </c>
      <c r="J6" s="13">
        <v>20</v>
      </c>
      <c r="K6" s="13">
        <v>20</v>
      </c>
      <c r="L6" s="13">
        <v>30</v>
      </c>
      <c r="M6" s="13">
        <v>10</v>
      </c>
      <c r="N6" s="14">
        <f t="shared" si="1"/>
        <v>81.540000000000006</v>
      </c>
      <c r="O6" s="15" t="s">
        <v>39</v>
      </c>
    </row>
    <row r="7" spans="1:15" ht="20.100000000000001" customHeight="1" x14ac:dyDescent="0.15">
      <c r="A7" s="8">
        <v>3</v>
      </c>
      <c r="B7" s="8" t="s">
        <v>23</v>
      </c>
      <c r="C7" s="8" t="s">
        <v>40</v>
      </c>
      <c r="D7" s="8" t="s">
        <v>41</v>
      </c>
      <c r="E7" s="9">
        <v>124.84</v>
      </c>
      <c r="F7" s="9">
        <v>7.8201109999999998</v>
      </c>
      <c r="G7" s="9">
        <v>117.01988900000001</v>
      </c>
      <c r="H7" s="9">
        <v>117.01988900000001</v>
      </c>
      <c r="I7" s="12">
        <f t="shared" si="0"/>
        <v>20</v>
      </c>
      <c r="J7" s="13">
        <v>20</v>
      </c>
      <c r="K7" s="13">
        <v>20</v>
      </c>
      <c r="L7" s="13">
        <v>30</v>
      </c>
      <c r="M7" s="13">
        <v>10</v>
      </c>
      <c r="N7" s="14">
        <f t="shared" si="1"/>
        <v>100</v>
      </c>
      <c r="O7" s="15"/>
    </row>
    <row r="8" spans="1:15" ht="23.1" customHeight="1" x14ac:dyDescent="0.15">
      <c r="A8" s="8">
        <v>4</v>
      </c>
      <c r="B8" s="8" t="s">
        <v>23</v>
      </c>
      <c r="C8" s="8" t="s">
        <v>42</v>
      </c>
      <c r="D8" s="8" t="s">
        <v>43</v>
      </c>
      <c r="E8" s="9">
        <v>28.48</v>
      </c>
      <c r="F8" s="9">
        <v>0</v>
      </c>
      <c r="G8" s="10">
        <v>28.48</v>
      </c>
      <c r="H8" s="9">
        <v>27.282230999999999</v>
      </c>
      <c r="I8" s="12">
        <f t="shared" si="0"/>
        <v>19.158870084269701</v>
      </c>
      <c r="J8" s="13">
        <v>20</v>
      </c>
      <c r="K8" s="13">
        <v>20</v>
      </c>
      <c r="L8" s="13">
        <v>30</v>
      </c>
      <c r="M8" s="13">
        <v>10</v>
      </c>
      <c r="N8" s="14">
        <f t="shared" si="1"/>
        <v>99.158870084269694</v>
      </c>
      <c r="O8" s="15"/>
    </row>
    <row r="9" spans="1:15" ht="24" customHeight="1" x14ac:dyDescent="0.15">
      <c r="A9" s="8">
        <v>5</v>
      </c>
      <c r="B9" s="8" t="s">
        <v>23</v>
      </c>
      <c r="C9" s="42" t="s">
        <v>68</v>
      </c>
      <c r="D9" s="8" t="s">
        <v>41</v>
      </c>
      <c r="E9" s="9">
        <v>206.428</v>
      </c>
      <c r="F9" s="9">
        <v>21.761703000000001</v>
      </c>
      <c r="G9" s="9">
        <v>184.66629699999999</v>
      </c>
      <c r="H9" s="9">
        <v>170.237225</v>
      </c>
      <c r="I9" s="12">
        <f t="shared" si="0"/>
        <v>18.4372814926808</v>
      </c>
      <c r="J9" s="13">
        <v>20</v>
      </c>
      <c r="K9" s="13">
        <v>18.21</v>
      </c>
      <c r="L9" s="13">
        <v>30</v>
      </c>
      <c r="M9" s="13">
        <v>10</v>
      </c>
      <c r="N9" s="14">
        <f t="shared" si="1"/>
        <v>96.647281492680804</v>
      </c>
      <c r="O9" s="15"/>
    </row>
    <row r="10" spans="1:15" ht="23.1" customHeight="1" x14ac:dyDescent="0.15">
      <c r="A10" s="8">
        <v>6</v>
      </c>
      <c r="B10" s="8" t="s">
        <v>23</v>
      </c>
      <c r="C10" s="8" t="s">
        <v>44</v>
      </c>
      <c r="D10" s="8" t="s">
        <v>35</v>
      </c>
      <c r="E10" s="9">
        <v>2</v>
      </c>
      <c r="F10" s="9">
        <v>0</v>
      </c>
      <c r="G10" s="9">
        <v>2</v>
      </c>
      <c r="H10" s="9">
        <v>2</v>
      </c>
      <c r="I10" s="12">
        <f t="shared" si="0"/>
        <v>20</v>
      </c>
      <c r="J10" s="13">
        <v>20</v>
      </c>
      <c r="K10" s="13">
        <v>20</v>
      </c>
      <c r="L10" s="13">
        <v>30</v>
      </c>
      <c r="M10" s="13">
        <v>10</v>
      </c>
      <c r="N10" s="14">
        <f t="shared" si="1"/>
        <v>100</v>
      </c>
      <c r="O10" s="15"/>
    </row>
    <row r="11" spans="1:15" ht="27" x14ac:dyDescent="0.15">
      <c r="A11" s="8">
        <v>7</v>
      </c>
      <c r="B11" s="8" t="s">
        <v>23</v>
      </c>
      <c r="C11" s="8" t="s">
        <v>45</v>
      </c>
      <c r="D11" s="8" t="s">
        <v>35</v>
      </c>
      <c r="E11" s="10">
        <v>10</v>
      </c>
      <c r="F11" s="9">
        <v>0</v>
      </c>
      <c r="G11" s="10">
        <v>10</v>
      </c>
      <c r="H11" s="10">
        <v>3.8946999999999998</v>
      </c>
      <c r="I11" s="12">
        <v>7.78</v>
      </c>
      <c r="J11" s="13">
        <v>20</v>
      </c>
      <c r="K11" s="13">
        <v>20</v>
      </c>
      <c r="L11" s="13">
        <v>30</v>
      </c>
      <c r="M11" s="13">
        <v>10</v>
      </c>
      <c r="N11" s="14">
        <f t="shared" si="1"/>
        <v>87.78</v>
      </c>
      <c r="O11" s="15" t="s">
        <v>46</v>
      </c>
    </row>
    <row r="12" spans="1:15" x14ac:dyDescent="0.15">
      <c r="A12" s="8">
        <v>8</v>
      </c>
      <c r="B12" s="8" t="s">
        <v>23</v>
      </c>
      <c r="C12" s="8" t="s">
        <v>47</v>
      </c>
      <c r="D12" s="8" t="s">
        <v>48</v>
      </c>
      <c r="E12" s="10">
        <v>303.327764</v>
      </c>
      <c r="F12" s="9">
        <v>56.81</v>
      </c>
      <c r="G12" s="10">
        <v>246.517764</v>
      </c>
      <c r="H12" s="9">
        <v>185.602236</v>
      </c>
      <c r="I12" s="12">
        <f t="shared" si="0"/>
        <v>15.057919801674</v>
      </c>
      <c r="J12" s="13">
        <v>20</v>
      </c>
      <c r="K12" s="13">
        <v>12</v>
      </c>
      <c r="L12" s="13">
        <v>30</v>
      </c>
      <c r="M12" s="13">
        <v>10</v>
      </c>
      <c r="N12" s="14">
        <f t="shared" si="1"/>
        <v>87.057919801674004</v>
      </c>
      <c r="O12" s="15" t="s">
        <v>49</v>
      </c>
    </row>
    <row r="13" spans="1:15" x14ac:dyDescent="0.15">
      <c r="A13" s="8">
        <v>9</v>
      </c>
      <c r="B13" s="8" t="s">
        <v>23</v>
      </c>
      <c r="C13" s="8" t="s">
        <v>50</v>
      </c>
      <c r="D13" s="8" t="s">
        <v>35</v>
      </c>
      <c r="E13" s="10">
        <v>11.279960000000001</v>
      </c>
      <c r="F13" s="9">
        <v>0</v>
      </c>
      <c r="G13" s="10">
        <v>11.279960000000001</v>
      </c>
      <c r="H13" s="9">
        <v>11.07996</v>
      </c>
      <c r="I13" s="12">
        <f t="shared" si="0"/>
        <v>19.645388813435499</v>
      </c>
      <c r="J13" s="13">
        <v>20</v>
      </c>
      <c r="K13" s="13">
        <v>20</v>
      </c>
      <c r="L13" s="13">
        <v>30</v>
      </c>
      <c r="M13" s="13">
        <v>10</v>
      </c>
      <c r="N13" s="14">
        <f t="shared" si="1"/>
        <v>99.645388813435503</v>
      </c>
      <c r="O13" s="15"/>
    </row>
    <row r="14" spans="1:15" ht="81" x14ac:dyDescent="0.15">
      <c r="A14" s="8">
        <v>10</v>
      </c>
      <c r="B14" s="8" t="s">
        <v>23</v>
      </c>
      <c r="C14" s="8" t="s">
        <v>51</v>
      </c>
      <c r="D14" s="8" t="s">
        <v>35</v>
      </c>
      <c r="E14" s="9">
        <v>3178</v>
      </c>
      <c r="F14" s="9">
        <v>452.219674</v>
      </c>
      <c r="G14" s="9">
        <v>2725.7803260000001</v>
      </c>
      <c r="H14" s="9">
        <v>2725.7803260000001</v>
      </c>
      <c r="I14" s="12">
        <f t="shared" si="0"/>
        <v>20</v>
      </c>
      <c r="J14" s="13">
        <v>19</v>
      </c>
      <c r="K14" s="13">
        <v>19</v>
      </c>
      <c r="L14" s="13">
        <v>30</v>
      </c>
      <c r="M14" s="13">
        <v>10</v>
      </c>
      <c r="N14" s="14">
        <f t="shared" si="1"/>
        <v>98</v>
      </c>
      <c r="O14" s="15" t="s">
        <v>52</v>
      </c>
    </row>
    <row r="15" spans="1:15" x14ac:dyDescent="0.15">
      <c r="A15" s="8">
        <v>11</v>
      </c>
      <c r="B15" s="8" t="s">
        <v>23</v>
      </c>
      <c r="C15" s="8" t="s">
        <v>53</v>
      </c>
      <c r="D15" s="8" t="s">
        <v>54</v>
      </c>
      <c r="E15" s="9">
        <v>296.315</v>
      </c>
      <c r="F15" s="9">
        <v>1.5</v>
      </c>
      <c r="G15" s="9">
        <v>294.815</v>
      </c>
      <c r="H15" s="9">
        <v>145.16707500000001</v>
      </c>
      <c r="I15" s="12">
        <f t="shared" si="0"/>
        <v>9.8480114648169206</v>
      </c>
      <c r="J15" s="13">
        <v>20</v>
      </c>
      <c r="K15" s="13">
        <v>20</v>
      </c>
      <c r="L15" s="13">
        <v>30</v>
      </c>
      <c r="M15" s="13">
        <v>10</v>
      </c>
      <c r="N15" s="14">
        <f t="shared" si="1"/>
        <v>89.848011464816906</v>
      </c>
      <c r="O15" s="15" t="s">
        <v>55</v>
      </c>
    </row>
    <row r="16" spans="1:15" ht="81" x14ac:dyDescent="0.15">
      <c r="A16" s="8">
        <v>12</v>
      </c>
      <c r="B16" s="8" t="s">
        <v>23</v>
      </c>
      <c r="C16" s="8" t="s">
        <v>56</v>
      </c>
      <c r="D16" s="8" t="s">
        <v>35</v>
      </c>
      <c r="E16" s="9">
        <v>1339.795269</v>
      </c>
      <c r="F16" s="9">
        <v>21.3</v>
      </c>
      <c r="G16" s="9">
        <v>1318.495269</v>
      </c>
      <c r="H16" s="9">
        <v>948.62147900000002</v>
      </c>
      <c r="I16" s="12">
        <v>14.38</v>
      </c>
      <c r="J16" s="13">
        <v>20</v>
      </c>
      <c r="K16" s="13">
        <v>19</v>
      </c>
      <c r="L16" s="13">
        <v>30</v>
      </c>
      <c r="M16" s="13">
        <v>10</v>
      </c>
      <c r="N16" s="14">
        <f t="shared" si="1"/>
        <v>93.38</v>
      </c>
      <c r="O16" s="15" t="s">
        <v>57</v>
      </c>
    </row>
    <row r="17" spans="1:15" x14ac:dyDescent="0.15">
      <c r="A17" s="8">
        <v>13</v>
      </c>
      <c r="B17" s="8" t="s">
        <v>23</v>
      </c>
      <c r="C17" s="8" t="s">
        <v>58</v>
      </c>
      <c r="D17" s="8" t="s">
        <v>59</v>
      </c>
      <c r="E17" s="9">
        <v>132.6</v>
      </c>
      <c r="F17" s="9">
        <v>55.3</v>
      </c>
      <c r="G17" s="9">
        <v>77.3</v>
      </c>
      <c r="H17" s="9">
        <v>51.145311</v>
      </c>
      <c r="I17" s="12">
        <f t="shared" si="0"/>
        <v>13.2329394566624</v>
      </c>
      <c r="J17" s="13">
        <v>20</v>
      </c>
      <c r="K17" s="13">
        <v>20</v>
      </c>
      <c r="L17" s="13">
        <v>30</v>
      </c>
      <c r="M17" s="13">
        <v>10</v>
      </c>
      <c r="N17" s="14">
        <f t="shared" si="1"/>
        <v>93.232939456662393</v>
      </c>
      <c r="O17" s="15"/>
    </row>
    <row r="18" spans="1:15" ht="40.5" x14ac:dyDescent="0.15">
      <c r="A18" s="8">
        <v>14</v>
      </c>
      <c r="B18" s="8" t="s">
        <v>23</v>
      </c>
      <c r="C18" s="8" t="s">
        <v>60</v>
      </c>
      <c r="D18" s="8" t="s">
        <v>35</v>
      </c>
      <c r="E18" s="9">
        <v>1427</v>
      </c>
      <c r="F18" s="9">
        <v>1231.7193139999999</v>
      </c>
      <c r="G18" s="9">
        <v>195.280686</v>
      </c>
      <c r="H18" s="9">
        <v>6.8085829999999996</v>
      </c>
      <c r="I18" s="12">
        <f t="shared" si="0"/>
        <v>0.69731248281255998</v>
      </c>
      <c r="J18" s="13">
        <v>20</v>
      </c>
      <c r="K18" s="13">
        <v>20</v>
      </c>
      <c r="L18" s="13">
        <v>30</v>
      </c>
      <c r="M18" s="13">
        <v>10</v>
      </c>
      <c r="N18" s="14">
        <f t="shared" si="1"/>
        <v>80.697312482812606</v>
      </c>
      <c r="O18" s="15" t="s">
        <v>61</v>
      </c>
    </row>
    <row r="19" spans="1:15" x14ac:dyDescent="0.15">
      <c r="A19" s="8">
        <v>15</v>
      </c>
      <c r="B19" s="8" t="s">
        <v>23</v>
      </c>
      <c r="C19" s="8" t="s">
        <v>62</v>
      </c>
      <c r="D19" s="8" t="s">
        <v>48</v>
      </c>
      <c r="E19" s="9">
        <v>359.99334399999998</v>
      </c>
      <c r="F19" s="9">
        <v>0</v>
      </c>
      <c r="G19" s="9">
        <v>359.99334399999998</v>
      </c>
      <c r="H19" s="9">
        <v>159.48107200000001</v>
      </c>
      <c r="I19" s="12">
        <f t="shared" si="0"/>
        <v>8.8602233712410001</v>
      </c>
      <c r="J19" s="13">
        <v>20</v>
      </c>
      <c r="K19" s="13">
        <v>18</v>
      </c>
      <c r="L19" s="13">
        <v>30</v>
      </c>
      <c r="M19" s="13">
        <v>10</v>
      </c>
      <c r="N19" s="14">
        <f t="shared" si="1"/>
        <v>86.860223371241005</v>
      </c>
      <c r="O19" s="15" t="s">
        <v>63</v>
      </c>
    </row>
    <row r="20" spans="1:15" x14ac:dyDescent="0.15">
      <c r="A20" s="8">
        <v>16</v>
      </c>
      <c r="B20" s="8" t="s">
        <v>23</v>
      </c>
      <c r="C20" s="8" t="s">
        <v>64</v>
      </c>
      <c r="D20" s="8" t="s">
        <v>65</v>
      </c>
      <c r="E20" s="9">
        <v>50.555205999999998</v>
      </c>
      <c r="F20" s="9">
        <v>9.5</v>
      </c>
      <c r="G20" s="9">
        <v>41.055205999999998</v>
      </c>
      <c r="H20" s="9">
        <v>39.390706000000002</v>
      </c>
      <c r="I20" s="12">
        <f t="shared" si="0"/>
        <v>19.189140592791102</v>
      </c>
      <c r="J20" s="13">
        <v>20</v>
      </c>
      <c r="K20" s="13">
        <v>20</v>
      </c>
      <c r="L20" s="13">
        <v>30</v>
      </c>
      <c r="M20" s="13">
        <v>10</v>
      </c>
      <c r="N20" s="14">
        <f t="shared" si="1"/>
        <v>99.189140592791105</v>
      </c>
      <c r="O20" s="15"/>
    </row>
    <row r="21" spans="1:15" x14ac:dyDescent="0.15">
      <c r="A21" s="8">
        <v>17</v>
      </c>
      <c r="B21" s="8" t="s">
        <v>23</v>
      </c>
      <c r="C21" s="8" t="s">
        <v>66</v>
      </c>
      <c r="D21" s="8" t="s">
        <v>35</v>
      </c>
      <c r="E21" s="9">
        <v>91.385555999999994</v>
      </c>
      <c r="F21" s="9">
        <v>0</v>
      </c>
      <c r="G21" s="9">
        <v>91.385555999999994</v>
      </c>
      <c r="H21" s="9">
        <v>6.3401699999999996</v>
      </c>
      <c r="I21" s="12">
        <f t="shared" si="0"/>
        <v>1.38756501082075</v>
      </c>
      <c r="J21" s="13">
        <v>20</v>
      </c>
      <c r="K21" s="13">
        <v>20</v>
      </c>
      <c r="L21" s="13">
        <v>30</v>
      </c>
      <c r="M21" s="13">
        <v>10</v>
      </c>
      <c r="N21" s="14">
        <f t="shared" si="1"/>
        <v>81.387565010820794</v>
      </c>
      <c r="O21" s="15" t="s">
        <v>67</v>
      </c>
    </row>
  </sheetData>
  <mergeCells count="11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honeticPr fontId="10" type="noConversion"/>
  <pageMargins left="0.75" right="0.75" top="1" bottom="1" header="0.5" footer="0.5"/>
  <pageSetup paperSize="9" scale="5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2025-05-15T10:49:21Z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