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项目汇总表" sheetId="1" r:id="rId1"/>
    <sheet name="部门整体统计表" sheetId="6" r:id="rId2"/>
  </sheets>
  <definedNames>
    <definedName name="_xlnm._FilterDatabase" localSheetId="0" hidden="1">项目汇总表!$A$5:$P$22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6" l="1"/>
  <c r="J5" i="6"/>
  <c r="G22" i="1"/>
  <c r="F22" i="1"/>
  <c r="E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K10" i="1"/>
  <c r="H10" i="1"/>
  <c r="N9" i="1"/>
  <c r="H9" i="1"/>
  <c r="N8" i="1"/>
  <c r="H8" i="1"/>
  <c r="H22" i="1" s="1"/>
  <c r="N7" i="1"/>
</calcChain>
</file>

<file path=xl/sharedStrings.xml><?xml version="1.0" encoding="utf-8"?>
<sst xmlns="http://schemas.openxmlformats.org/spreadsheetml/2006/main" count="101" uniqueCount="62">
  <si>
    <t>序号</t>
  </si>
  <si>
    <t>项目名称</t>
  </si>
  <si>
    <t>部分退役军人两补齐</t>
  </si>
  <si>
    <t>党建活动经费</t>
  </si>
  <si>
    <t>符合政府安排工作退役士兵安置支出</t>
  </si>
  <si>
    <t>购买服务人员项目经费</t>
  </si>
  <si>
    <t>军队转业干部安置</t>
  </si>
  <si>
    <t>烈士陵园管理及烈士公祭日活动经费</t>
  </si>
  <si>
    <t>退役军人权益保障</t>
  </si>
  <si>
    <t>退役军人慰问帮扶工作</t>
  </si>
  <si>
    <t>无军籍人员退休费</t>
  </si>
  <si>
    <t>义务兵家庭优待金</t>
  </si>
  <si>
    <t>拥军优属工作</t>
  </si>
  <si>
    <t>优抚对象抚恤和生活补助资金</t>
  </si>
  <si>
    <t>专项工作经费</t>
  </si>
  <si>
    <t>转业志愿兵未安置和安置下岗历史遗留问题及公益岗位保障</t>
  </si>
  <si>
    <t>自主就业退役士兵安置及就业创业工作</t>
  </si>
  <si>
    <t>合计</t>
  </si>
  <si>
    <t>附件5：</t>
  </si>
  <si>
    <t>填表人：丁向成</t>
  </si>
  <si>
    <t>联系电话：83263329</t>
  </si>
  <si>
    <t>单位：万元</t>
  </si>
  <si>
    <t>预算部门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</si>
  <si>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</si>
  <si>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</si>
  <si>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</si>
  <si>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</si>
  <si>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</si>
  <si>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年初预算数</t>
  </si>
  <si>
    <t>年中追加数/调减数</t>
  </si>
  <si>
    <t>小计</t>
  </si>
  <si>
    <t>预算执行
（20分）</t>
  </si>
  <si>
    <t>成本指标</t>
  </si>
  <si>
    <t>产出指标</t>
  </si>
  <si>
    <t>效益指标</t>
  </si>
  <si>
    <t>满意度指标</t>
  </si>
  <si>
    <t>（20分）</t>
  </si>
  <si>
    <t>（80分）</t>
  </si>
  <si>
    <t>100分</t>
  </si>
  <si>
    <t>武汉市东西湖区退役军人事务局</t>
  </si>
  <si>
    <t>优抚科</t>
  </si>
  <si>
    <t>预算执行率偏低，原因是本项目有上级配套资金，上级配套资金到位金额无法在编制预算时提前预知，导致编制区级预算时预算金额偏大，同时付款时优先使用上级资金，导致区级预算资金未使用完。</t>
  </si>
  <si>
    <t>办公室</t>
  </si>
  <si>
    <t>区退役军人服务中心</t>
  </si>
  <si>
    <t>执行率偏低，主要是帮扶对象数量不确定，帮扶资金有部分结余</t>
  </si>
  <si>
    <t>自主择业办</t>
  </si>
  <si>
    <t>因种种客观原因，机关支部未组织全体党员开展外出党建活动。</t>
  </si>
  <si>
    <t>信访室</t>
  </si>
  <si>
    <t>2023年度东西湖区整体自评统计表</t>
  </si>
  <si>
    <t>联系电话：</t>
  </si>
  <si>
    <t>单位代码</t>
  </si>
  <si>
    <t>执行率</t>
  </si>
  <si>
    <t>部门整体自评得分</t>
  </si>
  <si>
    <t>年初
预算数</t>
  </si>
  <si>
    <t>成本指标
（20分）</t>
  </si>
  <si>
    <t>产出指标
（20分）</t>
  </si>
  <si>
    <t>效益指标
（30分）</t>
  </si>
  <si>
    <t>满意度
指标
（10分）</t>
  </si>
  <si>
    <t>020001</t>
  </si>
  <si>
    <t>区退役军人事务局</t>
  </si>
  <si>
    <t>部门整体</t>
  </si>
  <si>
    <t>2023年度武汉市东西湖区退役军人事务局项目绩效自评情况汇总表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</si>
</sst>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);[Red]\(0.00\)"/>
    <numFmt numFmtId="178" formatCode="0.00_ "/>
  </numFmts>
  <fonts count="14">
    <font>
      <sz val="11"/>
      <color theme="1"/>
      <name val="宋体"/>
      <charset val="134"/>
      <scheme val="minor"/>
    </font>
    <font>
      <sz val="22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name val="仿宋_GB2312"/>
      <charset val="134"/>
    </font>
    <font>
      <sz val="9"/>
      <name val="黑体"/>
      <family val="3"/>
      <charset val="134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10" fontId="7" fillId="0" borderId="0" xfId="0" applyNumberFormat="1" applyFont="1" applyFill="1" applyAlignment="1">
      <alignment vertical="center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百分比" xfId="1" builtinId="5"/>
    <cellStyle name="百分比 5" xfId="2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70" zoomScaleNormal="70" workbookViewId="0">
      <selection activeCell="C32" sqref="C32"/>
    </sheetView>
  </sheetViews>
  <sheetFormatPr defaultColWidth="9" defaultRowHeight="13.5"/>
  <cols>
    <col min="1" max="1" width="3.75" style="17" customWidth="1"/>
    <col min="2" max="2" width="28" style="14" customWidth="1"/>
    <col min="3" max="3" width="34.875" style="14" customWidth="1"/>
    <col min="4" max="4" width="24.125" style="18" customWidth="1"/>
    <col min="5" max="5" width="16.625" style="19" customWidth="1"/>
    <col min="6" max="6" width="15" style="19" customWidth="1"/>
    <col min="7" max="7" width="10.25" style="19" customWidth="1"/>
    <col min="8" max="8" width="15.875" style="19" customWidth="1"/>
    <col min="9" max="10" width="11.75" style="14"/>
    <col min="11" max="11" width="13.375" style="14" customWidth="1"/>
    <col min="12" max="12" width="12.25" style="14" customWidth="1"/>
    <col min="13" max="13" width="11.25" style="14" customWidth="1"/>
    <col min="14" max="14" width="6.125" style="14" customWidth="1"/>
    <col min="15" max="15" width="22.625" style="20" customWidth="1"/>
    <col min="16" max="16" width="6.875" style="14" customWidth="1"/>
    <col min="17" max="16384" width="9" style="14"/>
  </cols>
  <sheetData>
    <row r="1" spans="1:16" ht="22.5">
      <c r="A1" s="47" t="s">
        <v>18</v>
      </c>
      <c r="B1" s="48"/>
    </row>
    <row r="2" spans="1:16" ht="57" customHeight="1">
      <c r="A2" s="49" t="s">
        <v>61</v>
      </c>
      <c r="B2" s="50"/>
      <c r="C2" s="51"/>
      <c r="D2" s="51"/>
      <c r="E2" s="52"/>
      <c r="F2" s="52"/>
      <c r="G2" s="52"/>
      <c r="H2" s="52"/>
      <c r="I2" s="51"/>
      <c r="J2" s="51"/>
      <c r="K2" s="51"/>
      <c r="L2" s="51"/>
      <c r="M2" s="51"/>
      <c r="N2" s="51"/>
      <c r="O2" s="53"/>
    </row>
    <row r="3" spans="1:16" s="15" customFormat="1" ht="24.95" customHeight="1">
      <c r="A3" s="54" t="s">
        <v>19</v>
      </c>
      <c r="B3" s="54"/>
      <c r="C3" s="21"/>
      <c r="D3" s="21"/>
      <c r="E3" s="55" t="s">
        <v>20</v>
      </c>
      <c r="F3" s="55"/>
      <c r="G3" s="55"/>
      <c r="H3" s="55"/>
      <c r="I3" s="21"/>
      <c r="J3" s="21"/>
      <c r="K3" s="21"/>
      <c r="L3" s="21"/>
      <c r="M3" s="21"/>
      <c r="N3" s="21"/>
      <c r="O3" s="30" t="s">
        <v>21</v>
      </c>
    </row>
    <row r="4" spans="1:16" s="16" customFormat="1" ht="39.950000000000003" customHeight="1">
      <c r="A4" s="41" t="s">
        <v>0</v>
      </c>
      <c r="B4" s="41" t="s">
        <v>22</v>
      </c>
      <c r="C4" s="41" t="s">
        <v>1</v>
      </c>
      <c r="D4" s="41" t="s">
        <v>23</v>
      </c>
      <c r="E4" s="56" t="s">
        <v>24</v>
      </c>
      <c r="F4" s="56"/>
      <c r="G4" s="56"/>
      <c r="H4" s="44" t="s">
        <v>25</v>
      </c>
      <c r="I4" s="57" t="s">
        <v>26</v>
      </c>
      <c r="J4" s="57"/>
      <c r="K4" s="57"/>
      <c r="L4" s="57"/>
      <c r="M4" s="57"/>
      <c r="N4" s="57"/>
      <c r="O4" s="58" t="s">
        <v>27</v>
      </c>
    </row>
    <row r="5" spans="1:16" s="16" customFormat="1" ht="39.950000000000003" customHeight="1">
      <c r="A5" s="42"/>
      <c r="B5" s="42"/>
      <c r="C5" s="42"/>
      <c r="D5" s="42"/>
      <c r="E5" s="44" t="s">
        <v>28</v>
      </c>
      <c r="F5" s="44" t="s">
        <v>29</v>
      </c>
      <c r="G5" s="44" t="s">
        <v>30</v>
      </c>
      <c r="H5" s="46"/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17</v>
      </c>
      <c r="O5" s="58"/>
    </row>
    <row r="6" spans="1:16" s="16" customFormat="1" ht="18" customHeight="1">
      <c r="A6" s="43"/>
      <c r="B6" s="43"/>
      <c r="C6" s="43"/>
      <c r="D6" s="43"/>
      <c r="E6" s="45"/>
      <c r="F6" s="45"/>
      <c r="G6" s="45"/>
      <c r="H6" s="45"/>
      <c r="I6" s="2" t="s">
        <v>36</v>
      </c>
      <c r="J6" s="38" t="s">
        <v>37</v>
      </c>
      <c r="K6" s="39"/>
      <c r="L6" s="39"/>
      <c r="M6" s="40"/>
      <c r="N6" s="2" t="s">
        <v>38</v>
      </c>
      <c r="O6" s="31"/>
    </row>
    <row r="7" spans="1:16" ht="84">
      <c r="A7" s="22">
        <v>1</v>
      </c>
      <c r="B7" s="23" t="s">
        <v>39</v>
      </c>
      <c r="C7" s="24" t="s">
        <v>11</v>
      </c>
      <c r="D7" s="25" t="s">
        <v>40</v>
      </c>
      <c r="E7" s="26">
        <v>1785</v>
      </c>
      <c r="F7" s="26">
        <v>-118.21</v>
      </c>
      <c r="G7" s="26">
        <v>1666.79</v>
      </c>
      <c r="H7" s="26">
        <v>799.31</v>
      </c>
      <c r="I7" s="32">
        <v>9.59</v>
      </c>
      <c r="J7" s="33"/>
      <c r="K7" s="33">
        <v>40</v>
      </c>
      <c r="L7" s="33"/>
      <c r="M7" s="33">
        <v>40</v>
      </c>
      <c r="N7" s="32">
        <f>SUM(I7:M7)</f>
        <v>89.59</v>
      </c>
      <c r="O7" s="34" t="s">
        <v>41</v>
      </c>
    </row>
    <row r="8" spans="1:16" ht="39.950000000000003" customHeight="1">
      <c r="A8" s="22">
        <v>2</v>
      </c>
      <c r="B8" s="23" t="s">
        <v>39</v>
      </c>
      <c r="C8" s="24" t="s">
        <v>5</v>
      </c>
      <c r="D8" s="25" t="s">
        <v>42</v>
      </c>
      <c r="E8" s="26">
        <v>20.94</v>
      </c>
      <c r="F8" s="26">
        <v>-2.3520000000019099E-3</v>
      </c>
      <c r="G8" s="26">
        <v>20.937647999999999</v>
      </c>
      <c r="H8" s="26" t="e">
        <f>SUMIF(#REF!,C8,#REF!)</f>
        <v>#REF!</v>
      </c>
      <c r="I8" s="32">
        <v>20</v>
      </c>
      <c r="J8" s="33">
        <v>20</v>
      </c>
      <c r="K8" s="33">
        <v>20</v>
      </c>
      <c r="L8" s="35"/>
      <c r="M8" s="33">
        <v>40</v>
      </c>
      <c r="N8" s="32">
        <f t="shared" ref="N8:N21" si="0">SUM(I8:M8)</f>
        <v>100</v>
      </c>
      <c r="O8" s="34"/>
      <c r="P8" s="36"/>
    </row>
    <row r="9" spans="1:16" ht="39.950000000000003" customHeight="1">
      <c r="A9" s="22">
        <v>3</v>
      </c>
      <c r="B9" s="23" t="s">
        <v>39</v>
      </c>
      <c r="C9" s="24" t="s">
        <v>9</v>
      </c>
      <c r="D9" s="25" t="s">
        <v>43</v>
      </c>
      <c r="E9" s="26">
        <v>212.03</v>
      </c>
      <c r="F9" s="26">
        <v>-54</v>
      </c>
      <c r="G9" s="26">
        <v>158.03</v>
      </c>
      <c r="H9" s="26" t="e">
        <f>SUMIF(#REF!,C9,#REF!)</f>
        <v>#REF!</v>
      </c>
      <c r="I9" s="32">
        <v>10.19</v>
      </c>
      <c r="J9" s="33">
        <v>20</v>
      </c>
      <c r="K9" s="33">
        <v>12</v>
      </c>
      <c r="L9" s="33">
        <v>30</v>
      </c>
      <c r="M9" s="33">
        <v>10</v>
      </c>
      <c r="N9" s="32">
        <f t="shared" si="0"/>
        <v>82.19</v>
      </c>
      <c r="O9" s="34" t="s">
        <v>44</v>
      </c>
      <c r="P9" s="36"/>
    </row>
    <row r="10" spans="1:16" ht="39.950000000000003" customHeight="1">
      <c r="A10" s="22">
        <v>4</v>
      </c>
      <c r="B10" s="23" t="s">
        <v>39</v>
      </c>
      <c r="C10" s="24" t="s">
        <v>12</v>
      </c>
      <c r="D10" s="25" t="s">
        <v>43</v>
      </c>
      <c r="E10" s="26">
        <v>244</v>
      </c>
      <c r="F10" s="26">
        <v>190</v>
      </c>
      <c r="G10" s="26">
        <v>434</v>
      </c>
      <c r="H10" s="26" t="e">
        <f>SUMIF(#REF!,C10,#REF!)</f>
        <v>#REF!</v>
      </c>
      <c r="I10" s="32">
        <v>6.03</v>
      </c>
      <c r="J10" s="33"/>
      <c r="K10" s="33">
        <f>7.5*3+10</f>
        <v>32.5</v>
      </c>
      <c r="L10" s="33">
        <v>30</v>
      </c>
      <c r="M10" s="33">
        <v>10</v>
      </c>
      <c r="N10" s="32">
        <f t="shared" si="0"/>
        <v>78.53</v>
      </c>
      <c r="O10" s="34"/>
      <c r="P10" s="36"/>
    </row>
    <row r="11" spans="1:16">
      <c r="A11" s="22">
        <v>5</v>
      </c>
      <c r="B11" s="23" t="s">
        <v>39</v>
      </c>
      <c r="C11" s="24" t="s">
        <v>16</v>
      </c>
      <c r="D11" s="25" t="s">
        <v>43</v>
      </c>
      <c r="E11" s="26">
        <v>207</v>
      </c>
      <c r="F11" s="26">
        <v>9.9150000000008703E-2</v>
      </c>
      <c r="G11" s="26">
        <v>207.09915000000001</v>
      </c>
      <c r="H11" s="26" t="e">
        <f>SUMIF(#REF!,C11,#REF!)</f>
        <v>#REF!</v>
      </c>
      <c r="I11" s="32">
        <v>5.68</v>
      </c>
      <c r="J11" s="33"/>
      <c r="K11" s="33">
        <v>40</v>
      </c>
      <c r="L11" s="33">
        <v>30</v>
      </c>
      <c r="M11" s="33">
        <v>10</v>
      </c>
      <c r="N11" s="32">
        <f t="shared" si="0"/>
        <v>85.68</v>
      </c>
      <c r="O11" s="34"/>
    </row>
    <row r="12" spans="1:16" ht="36">
      <c r="A12" s="22">
        <v>6</v>
      </c>
      <c r="B12" s="23" t="s">
        <v>39</v>
      </c>
      <c r="C12" s="24" t="s">
        <v>3</v>
      </c>
      <c r="D12" s="25" t="s">
        <v>45</v>
      </c>
      <c r="E12" s="26">
        <v>0.34</v>
      </c>
      <c r="F12" s="26">
        <v>0</v>
      </c>
      <c r="G12" s="26">
        <v>0.34</v>
      </c>
      <c r="H12" s="26" t="e">
        <f>SUMIF(#REF!,C12,#REF!)</f>
        <v>#REF!</v>
      </c>
      <c r="I12" s="32">
        <v>1.41</v>
      </c>
      <c r="J12" s="33">
        <v>20</v>
      </c>
      <c r="K12" s="33">
        <v>20</v>
      </c>
      <c r="L12" s="33">
        <v>30</v>
      </c>
      <c r="M12" s="33">
        <v>10</v>
      </c>
      <c r="N12" s="32">
        <f t="shared" si="0"/>
        <v>81.41</v>
      </c>
      <c r="O12" s="34" t="s">
        <v>46</v>
      </c>
    </row>
    <row r="13" spans="1:16">
      <c r="A13" s="22">
        <v>7</v>
      </c>
      <c r="B13" s="23" t="s">
        <v>39</v>
      </c>
      <c r="C13" s="24" t="s">
        <v>7</v>
      </c>
      <c r="D13" s="25" t="s">
        <v>40</v>
      </c>
      <c r="E13" s="26">
        <v>4</v>
      </c>
      <c r="F13" s="26">
        <v>0</v>
      </c>
      <c r="G13" s="26">
        <v>4</v>
      </c>
      <c r="H13" s="26" t="e">
        <f>SUMIF(#REF!,C13,#REF!)</f>
        <v>#REF!</v>
      </c>
      <c r="I13" s="32">
        <v>15.68</v>
      </c>
      <c r="J13" s="33"/>
      <c r="K13" s="33">
        <v>40</v>
      </c>
      <c r="L13" s="33">
        <v>30</v>
      </c>
      <c r="M13" s="33">
        <v>10</v>
      </c>
      <c r="N13" s="32">
        <f t="shared" si="0"/>
        <v>95.68</v>
      </c>
      <c r="O13" s="34"/>
    </row>
    <row r="14" spans="1:16">
      <c r="A14" s="22">
        <v>8</v>
      </c>
      <c r="B14" s="23" t="s">
        <v>39</v>
      </c>
      <c r="C14" s="24" t="s">
        <v>8</v>
      </c>
      <c r="D14" s="25" t="s">
        <v>47</v>
      </c>
      <c r="E14" s="26">
        <v>10</v>
      </c>
      <c r="F14" s="26">
        <v>0</v>
      </c>
      <c r="G14" s="26">
        <v>10</v>
      </c>
      <c r="H14" s="26" t="e">
        <f>SUMIF(#REF!,C14,#REF!)</f>
        <v>#REF!</v>
      </c>
      <c r="I14" s="32">
        <v>12.36</v>
      </c>
      <c r="J14" s="33"/>
      <c r="K14" s="33">
        <v>80</v>
      </c>
      <c r="L14" s="33"/>
      <c r="M14" s="33"/>
      <c r="N14" s="32">
        <f t="shared" si="0"/>
        <v>92.36</v>
      </c>
      <c r="O14" s="34"/>
    </row>
    <row r="15" spans="1:16" ht="24">
      <c r="A15" s="22">
        <v>9</v>
      </c>
      <c r="B15" s="23" t="s">
        <v>39</v>
      </c>
      <c r="C15" s="24" t="s">
        <v>15</v>
      </c>
      <c r="D15" s="25" t="s">
        <v>40</v>
      </c>
      <c r="E15" s="26">
        <v>1630</v>
      </c>
      <c r="F15" s="26">
        <v>-1326.5449840000001</v>
      </c>
      <c r="G15" s="26">
        <v>303.455016</v>
      </c>
      <c r="H15" s="26" t="e">
        <f>SUMIF(#REF!,C15,#REF!)</f>
        <v>#REF!</v>
      </c>
      <c r="I15" s="32">
        <v>10.59</v>
      </c>
      <c r="J15" s="33"/>
      <c r="K15" s="33">
        <v>40</v>
      </c>
      <c r="L15" s="33">
        <v>30</v>
      </c>
      <c r="M15" s="33">
        <v>10</v>
      </c>
      <c r="N15" s="32">
        <f t="shared" si="0"/>
        <v>90.59</v>
      </c>
      <c r="O15" s="34"/>
    </row>
    <row r="16" spans="1:16">
      <c r="A16" s="22">
        <v>10</v>
      </c>
      <c r="B16" s="23" t="s">
        <v>39</v>
      </c>
      <c r="C16" s="24" t="s">
        <v>13</v>
      </c>
      <c r="D16" s="25" t="s">
        <v>40</v>
      </c>
      <c r="E16" s="26">
        <v>310</v>
      </c>
      <c r="F16" s="26">
        <v>127.077</v>
      </c>
      <c r="G16" s="26">
        <v>437.077</v>
      </c>
      <c r="H16" s="26" t="e">
        <f>SUMIF(#REF!,C16,#REF!)</f>
        <v>#REF!</v>
      </c>
      <c r="I16" s="32">
        <v>8.7899999999999991</v>
      </c>
      <c r="J16" s="33">
        <v>20</v>
      </c>
      <c r="K16" s="33">
        <v>20</v>
      </c>
      <c r="L16" s="33">
        <v>30</v>
      </c>
      <c r="M16" s="33">
        <v>10</v>
      </c>
      <c r="N16" s="32">
        <f t="shared" si="0"/>
        <v>88.79</v>
      </c>
      <c r="O16" s="34"/>
    </row>
    <row r="17" spans="1:15">
      <c r="A17" s="22">
        <v>11</v>
      </c>
      <c r="B17" s="23" t="s">
        <v>39</v>
      </c>
      <c r="C17" s="24" t="s">
        <v>2</v>
      </c>
      <c r="D17" s="25" t="s">
        <v>40</v>
      </c>
      <c r="E17" s="26">
        <v>310</v>
      </c>
      <c r="F17" s="26">
        <v>-229.82494700000001</v>
      </c>
      <c r="G17" s="26">
        <v>80.175053000000005</v>
      </c>
      <c r="H17" s="26" t="e">
        <f>SUMIF(#REF!,C17,#REF!)</f>
        <v>#REF!</v>
      </c>
      <c r="I17" s="32">
        <v>8.52</v>
      </c>
      <c r="J17" s="33">
        <v>20</v>
      </c>
      <c r="K17" s="33">
        <v>20</v>
      </c>
      <c r="L17" s="33">
        <v>30</v>
      </c>
      <c r="M17" s="33">
        <v>10</v>
      </c>
      <c r="N17" s="32">
        <f t="shared" si="0"/>
        <v>88.52</v>
      </c>
      <c r="O17" s="34"/>
    </row>
    <row r="18" spans="1:15">
      <c r="A18" s="22">
        <v>12</v>
      </c>
      <c r="B18" s="23" t="s">
        <v>39</v>
      </c>
      <c r="C18" s="24" t="s">
        <v>10</v>
      </c>
      <c r="D18" s="25" t="s">
        <v>40</v>
      </c>
      <c r="E18" s="26">
        <v>2</v>
      </c>
      <c r="F18" s="26">
        <v>0</v>
      </c>
      <c r="G18" s="26">
        <v>2</v>
      </c>
      <c r="H18" s="26" t="e">
        <f>SUMIF(#REF!,C18,#REF!)</f>
        <v>#REF!</v>
      </c>
      <c r="I18" s="32">
        <v>20</v>
      </c>
      <c r="J18" s="33">
        <v>20</v>
      </c>
      <c r="K18" s="33">
        <v>20</v>
      </c>
      <c r="L18" s="33">
        <v>30</v>
      </c>
      <c r="M18" s="33">
        <v>10</v>
      </c>
      <c r="N18" s="32">
        <f t="shared" si="0"/>
        <v>100</v>
      </c>
      <c r="O18" s="34"/>
    </row>
    <row r="19" spans="1:15">
      <c r="A19" s="22">
        <v>13</v>
      </c>
      <c r="B19" s="23" t="s">
        <v>39</v>
      </c>
      <c r="C19" s="24" t="s">
        <v>14</v>
      </c>
      <c r="D19" s="25" t="s">
        <v>42</v>
      </c>
      <c r="E19" s="26">
        <v>59.63</v>
      </c>
      <c r="F19" s="26">
        <v>12</v>
      </c>
      <c r="G19" s="26">
        <v>71.63</v>
      </c>
      <c r="H19" s="26" t="e">
        <f>SUMIF(#REF!,C19,#REF!)</f>
        <v>#REF!</v>
      </c>
      <c r="I19" s="32">
        <v>10.51</v>
      </c>
      <c r="J19" s="33">
        <v>20</v>
      </c>
      <c r="K19" s="33">
        <v>20</v>
      </c>
      <c r="L19" s="33"/>
      <c r="M19" s="33">
        <v>40</v>
      </c>
      <c r="N19" s="32">
        <f t="shared" si="0"/>
        <v>90.51</v>
      </c>
      <c r="O19" s="34"/>
    </row>
    <row r="20" spans="1:15">
      <c r="A20" s="22">
        <v>14</v>
      </c>
      <c r="B20" s="23" t="s">
        <v>39</v>
      </c>
      <c r="C20" s="24" t="s">
        <v>4</v>
      </c>
      <c r="D20" s="25" t="s">
        <v>45</v>
      </c>
      <c r="E20" s="26">
        <v>77.569999999999993</v>
      </c>
      <c r="F20" s="26">
        <v>0</v>
      </c>
      <c r="G20" s="26">
        <v>77.569999999999993</v>
      </c>
      <c r="H20" s="26" t="e">
        <f>SUMIF(#REF!,C20,#REF!)</f>
        <v>#REF!</v>
      </c>
      <c r="I20" s="32">
        <v>10.83</v>
      </c>
      <c r="J20" s="33">
        <v>20</v>
      </c>
      <c r="K20" s="33">
        <v>18</v>
      </c>
      <c r="L20" s="33">
        <v>30</v>
      </c>
      <c r="M20" s="33">
        <v>10</v>
      </c>
      <c r="N20" s="32">
        <f t="shared" si="0"/>
        <v>88.83</v>
      </c>
      <c r="O20" s="34"/>
    </row>
    <row r="21" spans="1:15">
      <c r="A21" s="22">
        <v>15</v>
      </c>
      <c r="B21" s="23" t="s">
        <v>39</v>
      </c>
      <c r="C21" s="24" t="s">
        <v>6</v>
      </c>
      <c r="D21" s="25" t="s">
        <v>45</v>
      </c>
      <c r="E21" s="26">
        <v>143.74</v>
      </c>
      <c r="F21" s="26">
        <v>0</v>
      </c>
      <c r="G21" s="26">
        <v>143.74</v>
      </c>
      <c r="H21" s="26" t="e">
        <f>SUMIF(#REF!,C21,#REF!)</f>
        <v>#REF!</v>
      </c>
      <c r="I21" s="32">
        <v>20</v>
      </c>
      <c r="J21" s="33">
        <v>20</v>
      </c>
      <c r="K21" s="33">
        <v>20</v>
      </c>
      <c r="L21" s="33">
        <v>30</v>
      </c>
      <c r="M21" s="33">
        <v>10</v>
      </c>
      <c r="N21" s="32">
        <f t="shared" si="0"/>
        <v>100</v>
      </c>
      <c r="O21" s="34"/>
    </row>
    <row r="22" spans="1:15">
      <c r="A22" s="22"/>
      <c r="B22" s="27" t="s">
        <v>17</v>
      </c>
      <c r="C22" s="27"/>
      <c r="D22" s="28"/>
      <c r="E22" s="29">
        <f>SUM(E7:E21)</f>
        <v>5016.25</v>
      </c>
      <c r="F22" s="29">
        <f>SUM(F7:F21)</f>
        <v>-1399.406133</v>
      </c>
      <c r="G22" s="29">
        <f>SUM(G7:G21)</f>
        <v>3616.843867</v>
      </c>
      <c r="H22" s="29" t="e">
        <f>SUM(H7:H21)</f>
        <v>#REF!</v>
      </c>
      <c r="I22" s="27"/>
      <c r="J22" s="27"/>
      <c r="K22" s="27"/>
      <c r="L22" s="27"/>
      <c r="M22" s="27"/>
      <c r="N22" s="27"/>
      <c r="O22" s="37"/>
    </row>
  </sheetData>
  <autoFilter ref="A5:P22"/>
  <mergeCells count="16">
    <mergeCell ref="A1:B1"/>
    <mergeCell ref="A2:O2"/>
    <mergeCell ref="A3:B3"/>
    <mergeCell ref="E3:H3"/>
    <mergeCell ref="E4:G4"/>
    <mergeCell ref="I4:N4"/>
    <mergeCell ref="O4:O5"/>
    <mergeCell ref="J6:M6"/>
    <mergeCell ref="A4:A6"/>
    <mergeCell ref="B4:B6"/>
    <mergeCell ref="C4:C6"/>
    <mergeCell ref="D4:D6"/>
    <mergeCell ref="E5:E6"/>
    <mergeCell ref="F5:F6"/>
    <mergeCell ref="G5:G6"/>
    <mergeCell ref="H4:H6"/>
  </mergeCells>
  <phoneticPr fontId="12" type="noConversion"/>
  <pageMargins left="0.75" right="0.75" top="1" bottom="1" header="0.5" footer="0.5"/>
  <pageSetup paperSize="9" scale="5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K34" sqref="K34"/>
    </sheetView>
  </sheetViews>
  <sheetFormatPr defaultColWidth="9" defaultRowHeight="13.5"/>
  <cols>
    <col min="8" max="8" width="9.375"/>
  </cols>
  <sheetData>
    <row r="1" spans="1:17" ht="28.5">
      <c r="A1" s="50" t="s">
        <v>48</v>
      </c>
      <c r="B1" s="50"/>
      <c r="C1" s="50"/>
      <c r="D1" s="51"/>
      <c r="E1" s="51"/>
      <c r="F1" s="51"/>
      <c r="G1" s="51"/>
      <c r="H1" s="51"/>
      <c r="I1" s="51"/>
      <c r="J1" s="59"/>
      <c r="K1" s="60"/>
      <c r="L1" s="60"/>
      <c r="M1" s="60"/>
      <c r="N1" s="60"/>
      <c r="O1" s="60"/>
      <c r="P1" s="60"/>
      <c r="Q1" s="51"/>
    </row>
    <row r="2" spans="1:17" ht="28.5">
      <c r="A2" s="61" t="s">
        <v>19</v>
      </c>
      <c r="B2" s="61"/>
      <c r="C2" s="61"/>
      <c r="D2" s="1"/>
      <c r="E2" s="1"/>
      <c r="F2" s="61" t="s">
        <v>49</v>
      </c>
      <c r="G2" s="61"/>
      <c r="H2" s="1">
        <v>83263329</v>
      </c>
      <c r="I2" s="1"/>
      <c r="J2" s="9"/>
      <c r="K2" s="10"/>
      <c r="L2" s="10"/>
      <c r="M2" s="10"/>
      <c r="N2" s="10"/>
      <c r="O2" s="10"/>
      <c r="P2" s="10"/>
      <c r="Q2" s="1" t="s">
        <v>21</v>
      </c>
    </row>
    <row r="3" spans="1:17">
      <c r="A3" s="41" t="s">
        <v>0</v>
      </c>
      <c r="B3" s="41" t="s">
        <v>50</v>
      </c>
      <c r="C3" s="41" t="s">
        <v>22</v>
      </c>
      <c r="D3" s="41" t="s">
        <v>1</v>
      </c>
      <c r="E3" s="41" t="s">
        <v>23</v>
      </c>
      <c r="F3" s="57" t="s">
        <v>24</v>
      </c>
      <c r="G3" s="57"/>
      <c r="H3" s="57"/>
      <c r="I3" s="41" t="s">
        <v>25</v>
      </c>
      <c r="J3" s="62" t="s">
        <v>51</v>
      </c>
      <c r="K3" s="39" t="s">
        <v>52</v>
      </c>
      <c r="L3" s="39"/>
      <c r="M3" s="39"/>
      <c r="N3" s="39"/>
      <c r="O3" s="39"/>
      <c r="P3" s="40"/>
      <c r="Q3" s="63" t="s">
        <v>27</v>
      </c>
    </row>
    <row r="4" spans="1:17" ht="40.5">
      <c r="A4" s="43"/>
      <c r="B4" s="43"/>
      <c r="C4" s="43"/>
      <c r="D4" s="43"/>
      <c r="E4" s="43"/>
      <c r="F4" s="3" t="s">
        <v>53</v>
      </c>
      <c r="G4" s="3" t="s">
        <v>29</v>
      </c>
      <c r="H4" s="3" t="s">
        <v>30</v>
      </c>
      <c r="I4" s="43"/>
      <c r="J4" s="62"/>
      <c r="K4" s="11" t="s">
        <v>31</v>
      </c>
      <c r="L4" s="2" t="s">
        <v>54</v>
      </c>
      <c r="M4" s="2" t="s">
        <v>55</v>
      </c>
      <c r="N4" s="2" t="s">
        <v>56</v>
      </c>
      <c r="O4" s="2" t="s">
        <v>57</v>
      </c>
      <c r="P4" s="2" t="s">
        <v>17</v>
      </c>
      <c r="Q4" s="64"/>
    </row>
    <row r="5" spans="1:17">
      <c r="A5" s="4">
        <v>1</v>
      </c>
      <c r="B5" s="5" t="s">
        <v>58</v>
      </c>
      <c r="C5" s="6" t="s">
        <v>59</v>
      </c>
      <c r="D5" s="7" t="s">
        <v>60</v>
      </c>
      <c r="E5" s="6" t="s">
        <v>59</v>
      </c>
      <c r="F5" s="8">
        <v>5472.55</v>
      </c>
      <c r="G5" s="8">
        <v>1291.79</v>
      </c>
      <c r="H5" s="8">
        <v>4180.76</v>
      </c>
      <c r="I5" s="8">
        <v>2243.92</v>
      </c>
      <c r="J5" s="12">
        <f>I5/H5</f>
        <v>0.53672538007443604</v>
      </c>
      <c r="K5" s="8">
        <f>20*J5</f>
        <v>10.7345076014887</v>
      </c>
      <c r="L5" s="8">
        <v>20</v>
      </c>
      <c r="M5" s="8">
        <v>20</v>
      </c>
      <c r="N5" s="8">
        <v>30</v>
      </c>
      <c r="O5" s="8">
        <v>10</v>
      </c>
      <c r="P5" s="13">
        <v>87.73</v>
      </c>
      <c r="Q5" s="4"/>
    </row>
    <row r="6" spans="1:17">
      <c r="A6" s="4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项目汇总表</vt:lpstr>
      <vt:lpstr>部门整体统计表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2024-01-09T02:31:00Z</dcterms:created>
  <dcterms:modified xsi:type="dcterms:W3CDTF">2025-12-10T03:11:20Z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64CAA58F84EB4B7A8CB656261FDA3E37_13</vt:lpwstr>
  </property>
  <property fmtid="{D5CDD505-2E9C-101B-9397-08002B2CF9AE}" pid="3" name="KSOProductBuildVer">
    <vt:lpwstr>2052-12.1.0.16729</vt:lpwstr>
  </property>
</Properties>
</file>