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85" windowHeight="12195" activeTab="1"/>
  </bookViews>
  <sheets>
    <sheet name="整体自评汇总表" sheetId="5" r:id="rId1"/>
    <sheet name="项目绩效自评情况汇总表" sheetId="1" r:id="rId2"/>
    <sheet name="未使用项目" sheetId="4" state="hidden" r:id="rId3"/>
  </sheets>
  <definedNames>
    <definedName name="_xlnm._FilterDatabase" localSheetId="1" hidden="1">项目绩效自评情况汇总表!$A$5:$O$22</definedName>
    <definedName name="_xlnm.Print_Area" localSheetId="1">项目绩效自评情况汇总表!$A$1:$O$45</definedName>
    <definedName name="_xlnm._FilterDatabase" localSheetId="0" hidden="1">整体自评汇总表!$A$5:$Q$7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<sst xmlns="http://schemas.openxmlformats.org/spreadsheetml/2006/main" count="216" uniqueCount="106">
  <si>
    <t>2024年度东西湖区整体自评汇总表</t>
  </si>
  <si>
    <t>填表人：</t>
  </si>
  <si>
    <t>游舒萍</t>
  </si>
  <si>
    <t>联系电话：15727028532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</si>
  <si>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</si>
  <si>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</si>
  <si>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</si>
  <si>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</si>
  <si>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</si>
  <si>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</si>
  <si>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</si>
  <si>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</si>
  <si>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</si>
  <si>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</si>
  <si>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</si>
  <si>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</si>
  <si>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</si>
  <si>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</si>
  <si>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</t>
  </si>
  <si>
    <t>成本指标</t>
  </si>
  <si>
    <t>产出指标</t>
  </si>
  <si>
    <t>效益指标</t>
  </si>
  <si>
    <t>满意度指标</t>
  </si>
  <si>
    <t>合计</t>
  </si>
  <si>
    <t>20分</t>
  </si>
  <si>
    <t>80分</t>
  </si>
  <si>
    <t>100分</t>
  </si>
  <si>
    <t>048</t>
  </si>
  <si>
    <t>武汉市东西湖区水务和湖泊局</t>
  </si>
  <si>
    <t>部门整体</t>
  </si>
  <si>
    <t>无</t>
  </si>
  <si>
    <t>附件5：</t>
  </si>
  <si>
    <t>2024年度武汉市东西湖区水务和湖泊局项目绩效自评情况汇总表</t>
  </si>
  <si>
    <t>填表人：游舒萍</t>
  </si>
  <si>
    <t>项目自评得分</t>
  </si>
  <si>
    <t>移民所工作经费</t>
  </si>
  <si>
    <t>区水务和湖泊局</t>
  </si>
  <si>
    <t>党员教育经费</t>
  </si>
  <si>
    <t>履职工作经费</t>
  </si>
  <si>
    <t>智慧水务运营管理经费</t>
  </si>
  <si>
    <t>武汉市东西湖区防汛抗旱调度和水务信息中心</t>
  </si>
  <si>
    <t>质监站经费</t>
  </si>
  <si>
    <t>武汉市东西湖区水务工程质量安全监督站</t>
  </si>
  <si>
    <t>污水处理服务费</t>
  </si>
  <si>
    <t>供排水管理科</t>
  </si>
  <si>
    <t>排水系统维护经费</t>
  </si>
  <si>
    <t>黑臭水体维护经费</t>
  </si>
  <si>
    <t>市政管网维护经费</t>
  </si>
  <si>
    <t>安全饮水</t>
  </si>
  <si>
    <t>水资源工作经费</t>
  </si>
  <si>
    <t>泵闸站排水污水收集电费</t>
  </si>
  <si>
    <t>水利水保科</t>
  </si>
  <si>
    <t>水土保持经费</t>
  </si>
  <si>
    <t>闸站经费</t>
  </si>
  <si>
    <t>堤防经费</t>
  </si>
  <si>
    <t>农田灌溉水有效利用系数测算工作经费</t>
  </si>
  <si>
    <t>河湖港渠水体管护经费</t>
  </si>
  <si>
    <t>河湖管理科</t>
  </si>
  <si>
    <t>河湖长制工作经费</t>
  </si>
  <si>
    <t>防汛工作经费</t>
  </si>
  <si>
    <t>安全生产工作经费</t>
  </si>
  <si>
    <t>安办</t>
  </si>
  <si>
    <t>数据采集及通讯及安全升级项目</t>
  </si>
  <si>
    <t>东西湖区防汛抗旱调度和水务信息中心</t>
  </si>
  <si>
    <t>汉江取水泵船运维经费</t>
  </si>
  <si>
    <t>现代水网规划编制工作经费</t>
  </si>
  <si>
    <t>专项债包装咨询专项资金</t>
  </si>
  <si>
    <t>移交闸站运维费</t>
  </si>
  <si>
    <t>农田灌溉发展规划工作经费</t>
  </si>
  <si>
    <t>ppp项目运维绩效服务经费</t>
  </si>
  <si>
    <t>项目办</t>
  </si>
  <si>
    <t>疏捞经费　</t>
  </si>
  <si>
    <t>东西湖区城市排水疏捞队</t>
  </si>
  <si>
    <t>运维站工作经费</t>
  </si>
  <si>
    <t>河湖工程运维站</t>
  </si>
  <si>
    <t>水政执法工作经费　</t>
  </si>
  <si>
    <t>东西湖区水政监察大队</t>
  </si>
  <si>
    <t>塔尔头泵站经费</t>
  </si>
  <si>
    <t>塔尔头泵站</t>
  </si>
  <si>
    <t>刘家台泵站经费</t>
  </si>
  <si>
    <t>刘家台泵站</t>
  </si>
  <si>
    <t>李家墩泵站经费</t>
  </si>
  <si>
    <t>李家墩泵站</t>
  </si>
  <si>
    <t>工业园泵站经费</t>
  </si>
  <si>
    <t>工业园泵</t>
  </si>
  <si>
    <t>白马泾泵站经费</t>
  </si>
  <si>
    <t>白马泾</t>
  </si>
  <si>
    <t>东山所堤防经费</t>
  </si>
  <si>
    <t>东山所</t>
  </si>
  <si>
    <t>李家墩堤防经费</t>
  </si>
  <si>
    <t>李家墩所</t>
  </si>
  <si>
    <t>吕家湾堤防经费</t>
  </si>
  <si>
    <t>吕家湾所</t>
  </si>
  <si>
    <t>水口堤防经费</t>
  </si>
  <si>
    <t>水口所</t>
  </si>
  <si>
    <t>2023年度武汉市东西湖区水务和湖泊局项目绩效自评情况汇总表</t>
  </si>
  <si>
    <t>联系电话：</t>
  </si>
  <si>
    <t>是否出报告</t>
  </si>
  <si>
    <t xml:space="preserve">预算执行
</t>
  </si>
  <si>
    <t xml:space="preserve">产出指标
</t>
  </si>
  <si>
    <t xml:space="preserve">效益指标
</t>
  </si>
  <si>
    <t xml:space="preserve">满意度指标
</t>
  </si>
  <si>
    <t xml:space="preserve">20分
</t>
  </si>
  <si>
    <t>不评价</t>
  </si>
  <si>
    <t>2023年大中型水库后扶移民项目管理费</t>
  </si>
  <si>
    <t>东西湖区移民工作管理所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</si>
</sst>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6" fontId="7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 wrapText="1"/>
    </xf>
    <xf numFmtId="10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horizontal="left" vertical="center"/>
    </xf>
    <xf numFmtId="176" fontId="9" fillId="3" borderId="7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/>
    </xf>
    <xf numFmtId="176" fontId="0" fillId="4" borderId="7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10" fontId="14" fillId="0" borderId="7" xfId="0" applyNumberFormat="1" applyFont="1" applyFill="1" applyBorder="1" applyAlignment="1">
      <alignment horizontal="right" vertical="center"/>
    </xf>
    <xf numFmtId="176" fontId="14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view="pageBreakPreview" zoomScaleNormal="100" workbookViewId="0">
      <selection activeCell="L19" sqref="L19"/>
    </sheetView>
  </sheetViews>
  <sheetFormatPr defaultColWidth="9" defaultRowHeight="14.25" outlineLevelRow="6"/>
  <cols>
    <col min="1" max="1" width="3.75833333333333" style="45" customWidth="1"/>
    <col min="2" max="2" width="9.16666666666667" style="1" customWidth="1"/>
    <col min="3" max="3" width="12.9166666666667" style="1" customWidth="1"/>
    <col min="4" max="4" width="8.625" style="1" customWidth="1"/>
    <col min="5" max="5" width="16.625" style="8" customWidth="1"/>
    <col min="6" max="6" width="11.1833333333333" style="1" customWidth="1"/>
    <col min="7" max="7" width="11" style="1" customWidth="1"/>
    <col min="8" max="8" width="13" style="1" customWidth="1"/>
    <col min="9" max="10" width="10.725" style="1" customWidth="1"/>
    <col min="11" max="14" width="9" style="1" customWidth="1"/>
    <col min="15" max="15" width="11.2583333333333" style="1" customWidth="1"/>
    <col min="16" max="16" width="11" style="32" customWidth="1"/>
    <col min="17" max="17" width="22.625" style="8" customWidth="1"/>
    <col min="18" max="16384" width="9" style="1"/>
  </cols>
  <sheetData>
    <row r="1" s="1" customFormat="1" ht="22.5" spans="1:17">
      <c r="A1" s="6"/>
      <c r="B1" s="7"/>
      <c r="C1" s="7"/>
      <c r="E1" s="8"/>
      <c r="P1" s="32"/>
      <c r="Q1" s="8"/>
    </row>
    <row r="2" s="1" customFormat="1" ht="57" customHeight="1" spans="1:17">
      <c r="A2" s="9" t="s">
        <v>0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4"/>
      <c r="Q2" s="10"/>
    </row>
    <row r="3" s="2" customFormat="1" ht="24.95" customHeight="1" spans="1:17">
      <c r="A3" s="11" t="s">
        <v>1</v>
      </c>
      <c r="B3" s="11"/>
      <c r="C3" s="11" t="s">
        <v>2</v>
      </c>
      <c r="D3" s="11"/>
      <c r="E3" s="11"/>
      <c r="F3" s="11" t="s">
        <v>3</v>
      </c>
      <c r="G3" s="11"/>
      <c r="H3" s="11"/>
      <c r="I3" s="11"/>
      <c r="J3" s="11"/>
      <c r="K3" s="11"/>
      <c r="L3" s="11"/>
      <c r="M3" s="11"/>
      <c r="N3" s="11"/>
      <c r="O3" s="11"/>
      <c r="P3" s="35"/>
      <c r="Q3" s="11" t="s">
        <v>4</v>
      </c>
    </row>
    <row r="4" s="3" customFormat="1" ht="40" customHeight="1" spans="1:17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25" t="s">
        <v>10</v>
      </c>
      <c r="G4" s="25"/>
      <c r="H4" s="25"/>
      <c r="I4" s="25" t="s">
        <v>11</v>
      </c>
      <c r="J4" s="12" t="s">
        <v>12</v>
      </c>
      <c r="K4" s="25" t="s">
        <v>13</v>
      </c>
      <c r="L4" s="25"/>
      <c r="M4" s="25"/>
      <c r="N4" s="25"/>
      <c r="O4" s="25"/>
      <c r="P4" s="37"/>
      <c r="Q4" s="12" t="s">
        <v>14</v>
      </c>
    </row>
    <row r="5" s="3" customFormat="1" ht="31" customHeight="1" spans="1:17">
      <c r="A5" s="14"/>
      <c r="B5" s="14"/>
      <c r="C5" s="14"/>
      <c r="D5" s="14"/>
      <c r="E5" s="15"/>
      <c r="F5" s="25" t="s">
        <v>15</v>
      </c>
      <c r="G5" s="25" t="s">
        <v>16</v>
      </c>
      <c r="H5" s="25" t="s">
        <v>17</v>
      </c>
      <c r="I5" s="25"/>
      <c r="J5" s="14"/>
      <c r="K5" s="25" t="s">
        <v>18</v>
      </c>
      <c r="L5" s="25" t="s">
        <v>19</v>
      </c>
      <c r="M5" s="25" t="s">
        <v>20</v>
      </c>
      <c r="N5" s="25" t="s">
        <v>21</v>
      </c>
      <c r="O5" s="25" t="s">
        <v>22</v>
      </c>
      <c r="P5" s="37" t="s">
        <v>23</v>
      </c>
      <c r="Q5" s="14"/>
    </row>
    <row r="6" s="3" customFormat="1" ht="23" customHeight="1" spans="1:17">
      <c r="A6" s="16"/>
      <c r="B6" s="16"/>
      <c r="C6" s="16"/>
      <c r="D6" s="16"/>
      <c r="E6" s="17"/>
      <c r="F6" s="25"/>
      <c r="G6" s="25"/>
      <c r="H6" s="25"/>
      <c r="I6" s="25"/>
      <c r="J6" s="16"/>
      <c r="K6" s="25" t="s">
        <v>24</v>
      </c>
      <c r="L6" s="87" t="s">
        <v>25</v>
      </c>
      <c r="M6" s="71"/>
      <c r="N6" s="71"/>
      <c r="O6" s="78"/>
      <c r="P6" s="37" t="s">
        <v>26</v>
      </c>
      <c r="Q6" s="16"/>
    </row>
    <row r="7" s="81" customFormat="1" ht="39" customHeight="1" spans="1:17">
      <c r="A7" s="82">
        <v>1</v>
      </c>
      <c r="B7" s="90" t="s">
        <v>27</v>
      </c>
      <c r="C7" s="84" t="s">
        <v>28</v>
      </c>
      <c r="D7" s="85" t="s">
        <v>29</v>
      </c>
      <c r="E7" s="84" t="s">
        <v>28</v>
      </c>
      <c r="F7" s="86">
        <v>46915.5</v>
      </c>
      <c r="G7" s="86">
        <f>53107.77-15629.26</f>
        <v>37478.51</v>
      </c>
      <c r="H7" s="86">
        <f>F7+G7</f>
        <v>84394.01</v>
      </c>
      <c r="I7" s="86">
        <v>77169.13</v>
      </c>
      <c r="J7" s="88">
        <f>I7/H7</f>
        <v>0.914391080599204</v>
      </c>
      <c r="K7" s="82">
        <f>ROUND(I7/H7*20,2)</f>
        <v>18.29</v>
      </c>
      <c r="L7" s="82"/>
      <c r="M7" s="82">
        <v>40</v>
      </c>
      <c r="N7" s="82">
        <v>30</v>
      </c>
      <c r="O7" s="82">
        <v>10</v>
      </c>
      <c r="P7" s="89">
        <f>SUM(K7:O7)</f>
        <v>98.29</v>
      </c>
      <c r="Q7" s="84" t="s">
        <v>30</v>
      </c>
    </row>
  </sheetData>
  <mergeCells count="18">
    <mergeCell ref="A1:B1"/>
    <mergeCell ref="A2:Q2"/>
    <mergeCell ref="A3:B3"/>
    <mergeCell ref="F3:I3"/>
    <mergeCell ref="F4:H4"/>
    <mergeCell ref="K4:P4"/>
    <mergeCell ref="L6:O6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Q4:Q6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abSelected="1" view="pageBreakPreview" zoomScale="115" zoomScaleNormal="100" topLeftCell="C1" workbookViewId="0">
      <selection activeCell="P41" sqref="P41"/>
    </sheetView>
  </sheetViews>
  <sheetFormatPr defaultColWidth="9" defaultRowHeight="14.25"/>
  <cols>
    <col min="1" max="1" width="3.75833333333333" style="45" hidden="1" customWidth="1"/>
    <col min="2" max="2" width="25.4583333333333" style="1" hidden="1" customWidth="1"/>
    <col min="3" max="3" width="17.9166666666667" style="46" customWidth="1"/>
    <col min="4" max="4" width="20.725" style="47" customWidth="1"/>
    <col min="5" max="5" width="11.1833333333333" style="48" customWidth="1"/>
    <col min="6" max="6" width="8.25" style="48" customWidth="1"/>
    <col min="7" max="7" width="11.5" style="48" customWidth="1"/>
    <col min="8" max="8" width="10.725" style="48" customWidth="1"/>
    <col min="9" max="9" width="9" style="49" customWidth="1"/>
    <col min="10" max="10" width="6.73333333333333" style="50" customWidth="1"/>
    <col min="11" max="13" width="4.75" style="48" customWidth="1"/>
    <col min="14" max="14" width="11" style="50" customWidth="1"/>
    <col min="15" max="15" width="23.0416666666667" style="47" customWidth="1"/>
    <col min="16" max="16" width="23.125" style="1" customWidth="1"/>
    <col min="17" max="16384" width="9" style="1"/>
  </cols>
  <sheetData>
    <row r="1" s="1" customFormat="1" ht="22.5" spans="1:15">
      <c r="A1" s="6" t="s">
        <v>31</v>
      </c>
      <c r="B1" s="7"/>
      <c r="C1" s="46"/>
      <c r="D1" s="47"/>
      <c r="E1" s="48"/>
      <c r="F1" s="48"/>
      <c r="G1" s="48"/>
      <c r="H1" s="48"/>
      <c r="I1" s="49"/>
      <c r="J1" s="50"/>
      <c r="K1" s="48"/>
      <c r="L1" s="48"/>
      <c r="M1" s="48"/>
      <c r="N1" s="50"/>
      <c r="O1" s="47"/>
    </row>
    <row r="2" s="1" customFormat="1" ht="57" customHeight="1" spans="1:15">
      <c r="A2" s="9" t="s">
        <v>32</v>
      </c>
      <c r="B2" s="9"/>
      <c r="C2" s="51"/>
      <c r="D2" s="52"/>
      <c r="E2" s="52"/>
      <c r="F2" s="52"/>
      <c r="G2" s="52"/>
      <c r="H2" s="52"/>
      <c r="I2" s="65"/>
      <c r="J2" s="66"/>
      <c r="K2" s="52"/>
      <c r="L2" s="52"/>
      <c r="M2" s="52"/>
      <c r="N2" s="66"/>
      <c r="O2" s="52"/>
    </row>
    <row r="3" s="2" customFormat="1" ht="24.95" customHeight="1" spans="1:15">
      <c r="A3" s="11" t="s">
        <v>1</v>
      </c>
      <c r="B3" s="11"/>
      <c r="C3" s="53"/>
      <c r="D3" s="54" t="s">
        <v>33</v>
      </c>
      <c r="E3" s="54" t="s">
        <v>3</v>
      </c>
      <c r="F3" s="54"/>
      <c r="G3" s="54"/>
      <c r="H3" s="54"/>
      <c r="I3" s="67"/>
      <c r="J3" s="68"/>
      <c r="K3" s="54"/>
      <c r="L3" s="54"/>
      <c r="M3" s="54"/>
      <c r="N3" s="68"/>
      <c r="O3" s="54" t="s">
        <v>4</v>
      </c>
    </row>
    <row r="4" s="3" customFormat="1" ht="40" customHeight="1" spans="1:15">
      <c r="A4" s="12" t="s">
        <v>5</v>
      </c>
      <c r="B4" s="12" t="s">
        <v>7</v>
      </c>
      <c r="C4" s="12" t="s">
        <v>8</v>
      </c>
      <c r="D4" s="13" t="s">
        <v>9</v>
      </c>
      <c r="E4" s="25" t="s">
        <v>10</v>
      </c>
      <c r="F4" s="25"/>
      <c r="G4" s="25"/>
      <c r="H4" s="25" t="s">
        <v>11</v>
      </c>
      <c r="I4" s="69" t="s">
        <v>34</v>
      </c>
      <c r="J4" s="37"/>
      <c r="K4" s="25"/>
      <c r="L4" s="25"/>
      <c r="M4" s="25"/>
      <c r="N4" s="37"/>
      <c r="O4" s="12" t="s">
        <v>14</v>
      </c>
    </row>
    <row r="5" s="3" customFormat="1" ht="31" customHeight="1" spans="1:15">
      <c r="A5" s="14"/>
      <c r="B5" s="14"/>
      <c r="C5" s="14"/>
      <c r="D5" s="15"/>
      <c r="E5" s="25" t="s">
        <v>15</v>
      </c>
      <c r="F5" s="25" t="s">
        <v>16</v>
      </c>
      <c r="G5" s="25" t="s">
        <v>17</v>
      </c>
      <c r="H5" s="25"/>
      <c r="I5" s="69" t="s">
        <v>18</v>
      </c>
      <c r="J5" s="37" t="s">
        <v>19</v>
      </c>
      <c r="K5" s="25" t="s">
        <v>20</v>
      </c>
      <c r="L5" s="25" t="s">
        <v>21</v>
      </c>
      <c r="M5" s="25" t="s">
        <v>22</v>
      </c>
      <c r="N5" s="37" t="s">
        <v>23</v>
      </c>
      <c r="O5" s="14"/>
    </row>
    <row r="6" s="3" customFormat="1" ht="23" customHeight="1" spans="1:15">
      <c r="A6" s="16"/>
      <c r="B6" s="16"/>
      <c r="C6" s="16"/>
      <c r="D6" s="17"/>
      <c r="E6" s="25"/>
      <c r="F6" s="25"/>
      <c r="G6" s="25"/>
      <c r="H6" s="25"/>
      <c r="I6" s="69" t="s">
        <v>24</v>
      </c>
      <c r="J6" s="70" t="s">
        <v>25</v>
      </c>
      <c r="K6" s="71"/>
      <c r="L6" s="71"/>
      <c r="M6" s="78"/>
      <c r="N6" s="37" t="s">
        <v>26</v>
      </c>
      <c r="O6" s="16"/>
    </row>
    <row r="7" s="1" customFormat="1" ht="27" customHeight="1" spans="1:15">
      <c r="A7" s="55">
        <v>1</v>
      </c>
      <c r="B7" s="56" t="s">
        <v>28</v>
      </c>
      <c r="C7" s="57" t="s">
        <v>35</v>
      </c>
      <c r="D7" s="57" t="s">
        <v>36</v>
      </c>
      <c r="E7" s="62">
        <v>50</v>
      </c>
      <c r="F7" s="62">
        <f>(65776.05-125718.05)/10000</f>
        <v>-5.9942</v>
      </c>
      <c r="G7" s="62">
        <f>(E7+F7)</f>
        <v>44.0058</v>
      </c>
      <c r="H7" s="62">
        <v>33.02</v>
      </c>
      <c r="I7" s="72">
        <f>ROUND(H7/G7*20,2)</f>
        <v>15.01</v>
      </c>
      <c r="J7" s="62"/>
      <c r="K7" s="73">
        <v>40</v>
      </c>
      <c r="L7" s="73">
        <v>30</v>
      </c>
      <c r="M7" s="73">
        <v>10</v>
      </c>
      <c r="N7" s="62">
        <f>SUM(I7:M7)</f>
        <v>95.01</v>
      </c>
      <c r="O7" s="59"/>
    </row>
    <row r="8" s="1" customFormat="1" ht="23" customHeight="1" spans="1:15">
      <c r="A8" s="55">
        <v>2</v>
      </c>
      <c r="B8" s="56" t="s">
        <v>28</v>
      </c>
      <c r="C8" s="57" t="s">
        <v>37</v>
      </c>
      <c r="D8" s="57" t="s">
        <v>36</v>
      </c>
      <c r="E8" s="62">
        <v>3.5</v>
      </c>
      <c r="F8" s="62"/>
      <c r="G8" s="62">
        <f t="shared" ref="G7:G27" si="0">E8+F8</f>
        <v>3.5</v>
      </c>
      <c r="H8" s="62">
        <v>2.5</v>
      </c>
      <c r="I8" s="72">
        <f t="shared" ref="I8:I45" si="1">ROUND(H8/G8*20,2)</f>
        <v>14.29</v>
      </c>
      <c r="J8" s="62"/>
      <c r="K8" s="73">
        <v>40</v>
      </c>
      <c r="L8" s="73">
        <v>30</v>
      </c>
      <c r="M8" s="73">
        <v>10</v>
      </c>
      <c r="N8" s="62">
        <f t="shared" ref="N7:N23" si="2">SUM(I8:M8)</f>
        <v>94.29</v>
      </c>
      <c r="O8" s="59"/>
    </row>
    <row r="9" s="1" customFormat="1" ht="16" customHeight="1" spans="1:15">
      <c r="A9" s="55">
        <v>3</v>
      </c>
      <c r="B9" s="56" t="s">
        <v>28</v>
      </c>
      <c r="C9" s="57" t="s">
        <v>38</v>
      </c>
      <c r="D9" s="57" t="s">
        <v>36</v>
      </c>
      <c r="E9" s="62">
        <v>397.74</v>
      </c>
      <c r="F9" s="62"/>
      <c r="G9" s="62">
        <f t="shared" si="0"/>
        <v>397.74</v>
      </c>
      <c r="H9" s="62">
        <v>344.47</v>
      </c>
      <c r="I9" s="72">
        <f t="shared" si="1"/>
        <v>17.32</v>
      </c>
      <c r="J9" s="62"/>
      <c r="K9" s="73">
        <v>40</v>
      </c>
      <c r="L9" s="73">
        <v>30</v>
      </c>
      <c r="M9" s="73">
        <v>10</v>
      </c>
      <c r="N9" s="62">
        <f t="shared" si="2"/>
        <v>97.32</v>
      </c>
      <c r="O9" s="59"/>
    </row>
    <row r="10" ht="28.5" spans="1:15">
      <c r="A10" s="55">
        <v>4</v>
      </c>
      <c r="B10" s="56" t="s">
        <v>28</v>
      </c>
      <c r="C10" s="57" t="s">
        <v>39</v>
      </c>
      <c r="D10" s="57" t="s">
        <v>40</v>
      </c>
      <c r="E10" s="62">
        <v>100</v>
      </c>
      <c r="F10" s="62"/>
      <c r="G10" s="62">
        <f t="shared" si="0"/>
        <v>100</v>
      </c>
      <c r="H10" s="62">
        <v>74.75</v>
      </c>
      <c r="I10" s="72">
        <f t="shared" si="1"/>
        <v>14.95</v>
      </c>
      <c r="J10" s="62">
        <v>14.95</v>
      </c>
      <c r="K10" s="73">
        <v>20</v>
      </c>
      <c r="L10" s="73">
        <v>30</v>
      </c>
      <c r="M10" s="73">
        <v>10</v>
      </c>
      <c r="N10" s="62">
        <f t="shared" si="2"/>
        <v>89.9</v>
      </c>
      <c r="O10" s="59"/>
    </row>
    <row r="11" s="1" customFormat="1" ht="28.5" spans="1:15">
      <c r="A11" s="55">
        <v>5</v>
      </c>
      <c r="B11" s="56" t="s">
        <v>28</v>
      </c>
      <c r="C11" s="57" t="s">
        <v>41</v>
      </c>
      <c r="D11" s="57" t="s">
        <v>42</v>
      </c>
      <c r="E11" s="62">
        <v>25</v>
      </c>
      <c r="F11" s="62"/>
      <c r="G11" s="62">
        <f t="shared" si="0"/>
        <v>25</v>
      </c>
      <c r="H11" s="62">
        <v>24.65</v>
      </c>
      <c r="I11" s="72">
        <f t="shared" si="1"/>
        <v>19.72</v>
      </c>
      <c r="J11" s="62"/>
      <c r="K11" s="73">
        <v>40</v>
      </c>
      <c r="L11" s="73">
        <v>30</v>
      </c>
      <c r="M11" s="73">
        <v>10</v>
      </c>
      <c r="N11" s="62">
        <f t="shared" si="2"/>
        <v>99.72</v>
      </c>
      <c r="O11" s="59"/>
    </row>
    <row r="12" s="1" customFormat="1" spans="1:15">
      <c r="A12" s="55">
        <v>6</v>
      </c>
      <c r="B12" s="56" t="s">
        <v>28</v>
      </c>
      <c r="C12" s="58" t="s">
        <v>43</v>
      </c>
      <c r="D12" s="57" t="s">
        <v>44</v>
      </c>
      <c r="E12" s="62">
        <v>19279.752</v>
      </c>
      <c r="F12" s="62">
        <v>-370.02</v>
      </c>
      <c r="G12" s="62">
        <f t="shared" si="0"/>
        <v>18909.732</v>
      </c>
      <c r="H12" s="62">
        <v>18903.25</v>
      </c>
      <c r="I12" s="72">
        <f t="shared" si="1"/>
        <v>19.99</v>
      </c>
      <c r="J12" s="62"/>
      <c r="K12" s="73">
        <v>40</v>
      </c>
      <c r="L12" s="73">
        <v>30</v>
      </c>
      <c r="M12" s="73">
        <v>10</v>
      </c>
      <c r="N12" s="62">
        <f t="shared" si="2"/>
        <v>99.99</v>
      </c>
      <c r="O12" s="59"/>
    </row>
    <row r="13" spans="1:15">
      <c r="A13" s="55">
        <v>7</v>
      </c>
      <c r="B13" s="56" t="s">
        <v>28</v>
      </c>
      <c r="C13" s="58" t="s">
        <v>45</v>
      </c>
      <c r="D13" s="57" t="s">
        <v>44</v>
      </c>
      <c r="E13" s="62">
        <v>1030</v>
      </c>
      <c r="F13" s="62">
        <v>-165.95</v>
      </c>
      <c r="G13" s="62">
        <f t="shared" si="0"/>
        <v>864.05</v>
      </c>
      <c r="H13" s="62">
        <v>856.11</v>
      </c>
      <c r="I13" s="72">
        <f t="shared" si="1"/>
        <v>19.82</v>
      </c>
      <c r="J13" s="62"/>
      <c r="K13" s="73">
        <v>40</v>
      </c>
      <c r="L13" s="73">
        <v>30</v>
      </c>
      <c r="M13" s="73">
        <v>10</v>
      </c>
      <c r="N13" s="62">
        <f t="shared" si="2"/>
        <v>99.82</v>
      </c>
      <c r="O13" s="59"/>
    </row>
    <row r="14" spans="1:15">
      <c r="A14" s="55">
        <v>8</v>
      </c>
      <c r="B14" s="56" t="s">
        <v>28</v>
      </c>
      <c r="C14" s="58" t="s">
        <v>46</v>
      </c>
      <c r="D14" s="57" t="s">
        <v>44</v>
      </c>
      <c r="E14" s="62">
        <v>450</v>
      </c>
      <c r="F14" s="62">
        <v>-158.88</v>
      </c>
      <c r="G14" s="62">
        <f t="shared" si="0"/>
        <v>291.12</v>
      </c>
      <c r="H14" s="62">
        <v>291.12</v>
      </c>
      <c r="I14" s="72">
        <f t="shared" si="1"/>
        <v>20</v>
      </c>
      <c r="J14" s="62"/>
      <c r="K14" s="73">
        <v>40</v>
      </c>
      <c r="L14" s="73">
        <v>30</v>
      </c>
      <c r="M14" s="73">
        <v>10</v>
      </c>
      <c r="N14" s="62">
        <f t="shared" si="2"/>
        <v>100</v>
      </c>
      <c r="O14" s="59"/>
    </row>
    <row r="15" spans="1:15">
      <c r="A15" s="55">
        <v>9</v>
      </c>
      <c r="B15" s="56" t="s">
        <v>28</v>
      </c>
      <c r="C15" s="58" t="s">
        <v>47</v>
      </c>
      <c r="D15" s="57" t="s">
        <v>44</v>
      </c>
      <c r="E15" s="62">
        <v>2100</v>
      </c>
      <c r="F15" s="62"/>
      <c r="G15" s="62">
        <f t="shared" si="0"/>
        <v>2100</v>
      </c>
      <c r="H15" s="62">
        <v>1539.96</v>
      </c>
      <c r="I15" s="72">
        <f t="shared" si="1"/>
        <v>14.67</v>
      </c>
      <c r="J15" s="62"/>
      <c r="K15" s="74">
        <v>40</v>
      </c>
      <c r="L15" s="74">
        <v>30</v>
      </c>
      <c r="M15" s="74">
        <v>10</v>
      </c>
      <c r="N15" s="63">
        <f t="shared" si="2"/>
        <v>94.67</v>
      </c>
      <c r="O15" s="59"/>
    </row>
    <row r="16" ht="15" customHeight="1" spans="1:15">
      <c r="A16" s="55">
        <v>10</v>
      </c>
      <c r="B16" s="56" t="s">
        <v>28</v>
      </c>
      <c r="C16" s="58" t="s">
        <v>48</v>
      </c>
      <c r="D16" s="59" t="s">
        <v>44</v>
      </c>
      <c r="E16" s="62">
        <v>16</v>
      </c>
      <c r="F16" s="62"/>
      <c r="G16" s="62">
        <f t="shared" si="0"/>
        <v>16</v>
      </c>
      <c r="H16" s="62">
        <v>16</v>
      </c>
      <c r="I16" s="72">
        <f t="shared" si="1"/>
        <v>20</v>
      </c>
      <c r="J16" s="62"/>
      <c r="K16" s="73">
        <v>40</v>
      </c>
      <c r="L16" s="73">
        <v>30</v>
      </c>
      <c r="M16" s="73">
        <v>10</v>
      </c>
      <c r="N16" s="62">
        <f t="shared" si="2"/>
        <v>100</v>
      </c>
      <c r="O16" s="59"/>
    </row>
    <row r="17" spans="1:15">
      <c r="A17" s="55">
        <v>11</v>
      </c>
      <c r="B17" s="56" t="s">
        <v>28</v>
      </c>
      <c r="C17" s="58" t="s">
        <v>49</v>
      </c>
      <c r="D17" s="59" t="s">
        <v>44</v>
      </c>
      <c r="E17" s="62">
        <v>55</v>
      </c>
      <c r="F17" s="62"/>
      <c r="G17" s="62">
        <f t="shared" si="0"/>
        <v>55</v>
      </c>
      <c r="H17" s="62">
        <v>55</v>
      </c>
      <c r="I17" s="72">
        <f t="shared" si="1"/>
        <v>20</v>
      </c>
      <c r="J17" s="62"/>
      <c r="K17" s="73">
        <v>40</v>
      </c>
      <c r="L17" s="73">
        <v>30</v>
      </c>
      <c r="M17" s="73">
        <v>10</v>
      </c>
      <c r="N17" s="62">
        <f t="shared" ref="N17:N45" si="3">SUM(I17:M17)</f>
        <v>100</v>
      </c>
      <c r="O17" s="59"/>
    </row>
    <row r="18" ht="28.5" spans="1:15">
      <c r="A18" s="55">
        <v>12</v>
      </c>
      <c r="B18" s="56" t="s">
        <v>28</v>
      </c>
      <c r="C18" s="58" t="s">
        <v>50</v>
      </c>
      <c r="D18" s="59" t="s">
        <v>51</v>
      </c>
      <c r="E18" s="62">
        <v>300</v>
      </c>
      <c r="F18" s="62"/>
      <c r="G18" s="62">
        <f t="shared" si="0"/>
        <v>300</v>
      </c>
      <c r="H18" s="62">
        <v>300</v>
      </c>
      <c r="I18" s="72">
        <f t="shared" si="1"/>
        <v>20</v>
      </c>
      <c r="J18" s="62"/>
      <c r="K18" s="73">
        <v>80</v>
      </c>
      <c r="L18" s="73"/>
      <c r="M18" s="73"/>
      <c r="N18" s="62">
        <f t="shared" si="3"/>
        <v>100</v>
      </c>
      <c r="O18" s="59"/>
    </row>
    <row r="19" s="1" customFormat="1" ht="30" customHeight="1" spans="1:15">
      <c r="A19" s="55">
        <v>13</v>
      </c>
      <c r="B19" s="56" t="s">
        <v>28</v>
      </c>
      <c r="C19" s="58" t="s">
        <v>52</v>
      </c>
      <c r="D19" s="59" t="s">
        <v>51</v>
      </c>
      <c r="E19" s="62">
        <v>70</v>
      </c>
      <c r="F19" s="62"/>
      <c r="G19" s="62">
        <f t="shared" si="0"/>
        <v>70</v>
      </c>
      <c r="H19" s="62">
        <v>70</v>
      </c>
      <c r="I19" s="72">
        <f t="shared" si="1"/>
        <v>20</v>
      </c>
      <c r="J19" s="62"/>
      <c r="K19" s="73">
        <v>40</v>
      </c>
      <c r="L19" s="73">
        <v>40</v>
      </c>
      <c r="M19" s="73"/>
      <c r="N19" s="62">
        <f t="shared" si="3"/>
        <v>100</v>
      </c>
      <c r="O19" s="59"/>
    </row>
    <row r="20" ht="31" customHeight="1" spans="1:15">
      <c r="A20" s="55">
        <v>14</v>
      </c>
      <c r="B20" s="56" t="s">
        <v>28</v>
      </c>
      <c r="C20" s="58" t="s">
        <v>53</v>
      </c>
      <c r="D20" s="59" t="s">
        <v>51</v>
      </c>
      <c r="E20" s="62">
        <v>960</v>
      </c>
      <c r="F20" s="62"/>
      <c r="G20" s="62">
        <f t="shared" si="0"/>
        <v>960</v>
      </c>
      <c r="H20" s="62">
        <v>666.84</v>
      </c>
      <c r="I20" s="72">
        <f t="shared" si="1"/>
        <v>13.89</v>
      </c>
      <c r="J20" s="62"/>
      <c r="K20" s="73">
        <v>50</v>
      </c>
      <c r="L20" s="73">
        <v>30</v>
      </c>
      <c r="M20" s="73"/>
      <c r="N20" s="62">
        <f t="shared" si="3"/>
        <v>93.89</v>
      </c>
      <c r="O20" s="59"/>
    </row>
    <row r="21" spans="1:15">
      <c r="A21" s="55">
        <v>15</v>
      </c>
      <c r="B21" s="56" t="s">
        <v>28</v>
      </c>
      <c r="C21" s="58" t="s">
        <v>54</v>
      </c>
      <c r="D21" s="59" t="s">
        <v>51</v>
      </c>
      <c r="E21" s="62">
        <v>1870.808</v>
      </c>
      <c r="F21" s="62"/>
      <c r="G21" s="62">
        <f t="shared" si="0"/>
        <v>1870.808</v>
      </c>
      <c r="H21" s="62">
        <v>857.02</v>
      </c>
      <c r="I21" s="72">
        <f t="shared" si="1"/>
        <v>9.16</v>
      </c>
      <c r="J21" s="62">
        <v>20</v>
      </c>
      <c r="K21" s="73">
        <v>20</v>
      </c>
      <c r="L21" s="73">
        <v>30</v>
      </c>
      <c r="M21" s="73">
        <v>10</v>
      </c>
      <c r="N21" s="62">
        <f t="shared" si="3"/>
        <v>89.16</v>
      </c>
      <c r="O21" s="59"/>
    </row>
    <row r="22" s="1" customFormat="1" ht="28.5" spans="1:15">
      <c r="A22" s="55">
        <v>16</v>
      </c>
      <c r="B22" s="56" t="s">
        <v>28</v>
      </c>
      <c r="C22" s="58" t="s">
        <v>55</v>
      </c>
      <c r="D22" s="59" t="s">
        <v>51</v>
      </c>
      <c r="E22" s="62">
        <v>8</v>
      </c>
      <c r="F22" s="62"/>
      <c r="G22" s="62">
        <f t="shared" si="0"/>
        <v>8</v>
      </c>
      <c r="H22" s="62">
        <v>8</v>
      </c>
      <c r="I22" s="72">
        <f t="shared" si="1"/>
        <v>20</v>
      </c>
      <c r="J22" s="62"/>
      <c r="K22" s="73">
        <v>40</v>
      </c>
      <c r="L22" s="73">
        <v>40</v>
      </c>
      <c r="M22" s="73"/>
      <c r="N22" s="62">
        <f t="shared" si="3"/>
        <v>100</v>
      </c>
      <c r="O22" s="59"/>
    </row>
    <row r="23" s="1" customFormat="1" ht="24" customHeight="1" spans="1:15">
      <c r="A23" s="55">
        <v>17</v>
      </c>
      <c r="B23" s="56" t="s">
        <v>28</v>
      </c>
      <c r="C23" s="58" t="s">
        <v>56</v>
      </c>
      <c r="D23" s="59" t="s">
        <v>57</v>
      </c>
      <c r="E23" s="62">
        <v>1800</v>
      </c>
      <c r="F23" s="62">
        <v>-655.45</v>
      </c>
      <c r="G23" s="62">
        <f t="shared" si="0"/>
        <v>1144.55</v>
      </c>
      <c r="H23" s="62">
        <v>937.44</v>
      </c>
      <c r="I23" s="72">
        <f t="shared" si="1"/>
        <v>16.38</v>
      </c>
      <c r="J23" s="62"/>
      <c r="K23" s="73">
        <v>40</v>
      </c>
      <c r="L23" s="73">
        <v>30</v>
      </c>
      <c r="M23" s="73">
        <v>10</v>
      </c>
      <c r="N23" s="62">
        <f t="shared" si="3"/>
        <v>96.38</v>
      </c>
      <c r="O23" s="59"/>
    </row>
    <row r="24" s="1" customFormat="1" spans="1:15">
      <c r="A24" s="55"/>
      <c r="B24" s="56" t="s">
        <v>28</v>
      </c>
      <c r="C24" s="58" t="s">
        <v>58</v>
      </c>
      <c r="D24" s="59" t="s">
        <v>57</v>
      </c>
      <c r="E24" s="62">
        <v>160</v>
      </c>
      <c r="F24" s="62"/>
      <c r="G24" s="62">
        <f t="shared" si="0"/>
        <v>160</v>
      </c>
      <c r="H24" s="62">
        <v>143.79</v>
      </c>
      <c r="I24" s="72">
        <f t="shared" si="1"/>
        <v>17.97</v>
      </c>
      <c r="J24" s="62"/>
      <c r="K24" s="73">
        <v>40</v>
      </c>
      <c r="L24" s="73">
        <v>30</v>
      </c>
      <c r="M24" s="73">
        <v>10</v>
      </c>
      <c r="N24" s="62">
        <f t="shared" si="3"/>
        <v>97.97</v>
      </c>
      <c r="O24" s="59"/>
    </row>
    <row r="25" s="1" customFormat="1" spans="1:15">
      <c r="A25" s="55">
        <v>19</v>
      </c>
      <c r="B25" s="56" t="s">
        <v>28</v>
      </c>
      <c r="C25" s="57" t="s">
        <v>59</v>
      </c>
      <c r="D25" s="59" t="s">
        <v>51</v>
      </c>
      <c r="E25" s="62">
        <v>20</v>
      </c>
      <c r="F25" s="62">
        <v>-15.95</v>
      </c>
      <c r="G25" s="62">
        <f t="shared" si="0"/>
        <v>4.05</v>
      </c>
      <c r="H25" s="62">
        <v>4.05</v>
      </c>
      <c r="I25" s="72">
        <f t="shared" si="1"/>
        <v>20</v>
      </c>
      <c r="J25" s="62"/>
      <c r="K25" s="73">
        <v>40</v>
      </c>
      <c r="L25" s="73">
        <v>30</v>
      </c>
      <c r="M25" s="73">
        <v>10</v>
      </c>
      <c r="N25" s="62">
        <f t="shared" si="3"/>
        <v>100</v>
      </c>
      <c r="O25" s="59"/>
    </row>
    <row r="26" s="1" customFormat="1" ht="30" customHeight="1" spans="1:15">
      <c r="A26" s="55">
        <v>20</v>
      </c>
      <c r="B26" s="56" t="s">
        <v>28</v>
      </c>
      <c r="C26" s="57" t="s">
        <v>60</v>
      </c>
      <c r="D26" s="59" t="s">
        <v>61</v>
      </c>
      <c r="E26" s="62">
        <v>120</v>
      </c>
      <c r="F26" s="62"/>
      <c r="G26" s="62">
        <f t="shared" si="0"/>
        <v>120</v>
      </c>
      <c r="H26" s="62">
        <v>96.01</v>
      </c>
      <c r="I26" s="72">
        <f t="shared" si="1"/>
        <v>16</v>
      </c>
      <c r="J26" s="62"/>
      <c r="K26" s="73">
        <v>40</v>
      </c>
      <c r="L26" s="73">
        <v>30</v>
      </c>
      <c r="M26" s="73">
        <v>10</v>
      </c>
      <c r="N26" s="62">
        <f t="shared" si="3"/>
        <v>96</v>
      </c>
      <c r="O26" s="59"/>
    </row>
    <row r="27" s="1" customFormat="1" ht="28.5" spans="1:15">
      <c r="A27" s="55">
        <v>21</v>
      </c>
      <c r="B27" s="56" t="s">
        <v>28</v>
      </c>
      <c r="C27" s="57" t="s">
        <v>62</v>
      </c>
      <c r="D27" s="59" t="s">
        <v>63</v>
      </c>
      <c r="E27" s="62">
        <v>77.7</v>
      </c>
      <c r="F27" s="62"/>
      <c r="G27" s="62">
        <f t="shared" si="0"/>
        <v>77.7</v>
      </c>
      <c r="H27" s="62">
        <v>28.48</v>
      </c>
      <c r="I27" s="72">
        <f t="shared" si="1"/>
        <v>7.33</v>
      </c>
      <c r="J27" s="62"/>
      <c r="K27" s="73">
        <v>40</v>
      </c>
      <c r="L27" s="73">
        <v>40</v>
      </c>
      <c r="M27" s="73"/>
      <c r="N27" s="62">
        <f t="shared" si="3"/>
        <v>87.33</v>
      </c>
      <c r="O27" s="59"/>
    </row>
    <row r="28" ht="28.5" spans="1:15">
      <c r="A28" s="55">
        <v>22</v>
      </c>
      <c r="B28" s="56" t="s">
        <v>28</v>
      </c>
      <c r="C28" s="57" t="s">
        <v>64</v>
      </c>
      <c r="D28" s="59" t="s">
        <v>57</v>
      </c>
      <c r="E28" s="62">
        <v>90</v>
      </c>
      <c r="F28" s="62"/>
      <c r="G28" s="62">
        <f t="shared" ref="G28:G45" si="4">E28+F28</f>
        <v>90</v>
      </c>
      <c r="H28" s="62">
        <v>8.09</v>
      </c>
      <c r="I28" s="72">
        <f t="shared" si="1"/>
        <v>1.8</v>
      </c>
      <c r="J28" s="62"/>
      <c r="K28" s="73">
        <v>40</v>
      </c>
      <c r="L28" s="73">
        <v>30</v>
      </c>
      <c r="M28" s="73">
        <v>10</v>
      </c>
      <c r="N28" s="62">
        <f t="shared" si="3"/>
        <v>81.8</v>
      </c>
      <c r="O28" s="79"/>
    </row>
    <row r="29" ht="28.5" spans="1:15">
      <c r="A29" s="55">
        <v>23</v>
      </c>
      <c r="B29" s="56" t="s">
        <v>28</v>
      </c>
      <c r="C29" s="57" t="s">
        <v>65</v>
      </c>
      <c r="D29" s="59" t="s">
        <v>57</v>
      </c>
      <c r="E29" s="62">
        <v>50</v>
      </c>
      <c r="F29" s="62"/>
      <c r="G29" s="62">
        <f t="shared" si="4"/>
        <v>50</v>
      </c>
      <c r="H29" s="62">
        <v>49.3</v>
      </c>
      <c r="I29" s="72">
        <f t="shared" si="1"/>
        <v>19.72</v>
      </c>
      <c r="J29" s="62"/>
      <c r="K29" s="73">
        <v>40</v>
      </c>
      <c r="L29" s="73">
        <v>30</v>
      </c>
      <c r="M29" s="73">
        <v>10</v>
      </c>
      <c r="N29" s="62">
        <f t="shared" si="3"/>
        <v>99.72</v>
      </c>
      <c r="O29" s="79"/>
    </row>
    <row r="30" ht="28.5" spans="1:15">
      <c r="A30" s="55">
        <v>24</v>
      </c>
      <c r="B30" s="56" t="s">
        <v>28</v>
      </c>
      <c r="C30" s="57" t="s">
        <v>66</v>
      </c>
      <c r="D30" s="59" t="s">
        <v>57</v>
      </c>
      <c r="E30" s="62">
        <v>400</v>
      </c>
      <c r="F30" s="62"/>
      <c r="G30" s="62">
        <f t="shared" si="4"/>
        <v>400</v>
      </c>
      <c r="H30" s="62">
        <v>160.12</v>
      </c>
      <c r="I30" s="72">
        <f t="shared" si="1"/>
        <v>8.01</v>
      </c>
      <c r="J30" s="62"/>
      <c r="K30" s="73">
        <v>70</v>
      </c>
      <c r="L30" s="73"/>
      <c r="M30" s="73">
        <v>10</v>
      </c>
      <c r="N30" s="62">
        <f t="shared" si="3"/>
        <v>88.01</v>
      </c>
      <c r="O30" s="79"/>
    </row>
    <row r="31" spans="1:15">
      <c r="A31" s="55">
        <v>25</v>
      </c>
      <c r="B31" s="56" t="s">
        <v>28</v>
      </c>
      <c r="C31" s="57" t="s">
        <v>67</v>
      </c>
      <c r="D31" s="59" t="s">
        <v>51</v>
      </c>
      <c r="E31" s="62">
        <v>1033</v>
      </c>
      <c r="F31" s="62">
        <v>-90</v>
      </c>
      <c r="G31" s="62">
        <f t="shared" si="4"/>
        <v>943</v>
      </c>
      <c r="H31" s="62">
        <v>14.17</v>
      </c>
      <c r="I31" s="72">
        <f t="shared" si="1"/>
        <v>0.3</v>
      </c>
      <c r="J31" s="62"/>
      <c r="K31" s="73">
        <v>50</v>
      </c>
      <c r="L31" s="73">
        <v>30</v>
      </c>
      <c r="M31" s="73"/>
      <c r="N31" s="62">
        <f t="shared" si="3"/>
        <v>80.3</v>
      </c>
      <c r="O31" s="59"/>
    </row>
    <row r="32" ht="28.5" spans="1:15">
      <c r="A32" s="55">
        <v>26</v>
      </c>
      <c r="B32" s="56" t="s">
        <v>28</v>
      </c>
      <c r="C32" s="57" t="s">
        <v>68</v>
      </c>
      <c r="D32" s="59" t="s">
        <v>51</v>
      </c>
      <c r="E32" s="62">
        <v>8</v>
      </c>
      <c r="F32" s="62"/>
      <c r="G32" s="62">
        <f t="shared" si="4"/>
        <v>8</v>
      </c>
      <c r="H32" s="62">
        <v>7.5</v>
      </c>
      <c r="I32" s="72">
        <f t="shared" si="1"/>
        <v>18.75</v>
      </c>
      <c r="J32" s="62"/>
      <c r="K32" s="73">
        <v>40</v>
      </c>
      <c r="L32" s="73">
        <v>40</v>
      </c>
      <c r="M32" s="73"/>
      <c r="N32" s="62">
        <f t="shared" si="3"/>
        <v>98.75</v>
      </c>
      <c r="O32" s="79"/>
    </row>
    <row r="33" s="1" customFormat="1" ht="28.5" spans="1:15">
      <c r="A33" s="55">
        <v>27</v>
      </c>
      <c r="B33" s="56" t="s">
        <v>28</v>
      </c>
      <c r="C33" s="57" t="s">
        <v>69</v>
      </c>
      <c r="D33" s="59" t="s">
        <v>70</v>
      </c>
      <c r="E33" s="62">
        <v>104</v>
      </c>
      <c r="F33" s="62"/>
      <c r="G33" s="62">
        <f t="shared" si="4"/>
        <v>104</v>
      </c>
      <c r="H33" s="62">
        <v>17</v>
      </c>
      <c r="I33" s="72">
        <f t="shared" si="1"/>
        <v>3.27</v>
      </c>
      <c r="J33" s="73">
        <v>20</v>
      </c>
      <c r="K33" s="73">
        <v>60</v>
      </c>
      <c r="L33" s="73"/>
      <c r="M33" s="73"/>
      <c r="N33" s="62">
        <f t="shared" si="3"/>
        <v>83.27</v>
      </c>
      <c r="O33" s="79"/>
    </row>
    <row r="34" ht="28.5" spans="1:15">
      <c r="A34" s="55">
        <v>28</v>
      </c>
      <c r="B34" s="56" t="s">
        <v>28</v>
      </c>
      <c r="C34" s="57" t="s">
        <v>71</v>
      </c>
      <c r="D34" s="59" t="s">
        <v>72</v>
      </c>
      <c r="E34" s="62">
        <v>415</v>
      </c>
      <c r="F34" s="62">
        <v>-128.47</v>
      </c>
      <c r="G34" s="62">
        <f t="shared" si="4"/>
        <v>286.53</v>
      </c>
      <c r="H34" s="62">
        <v>286.53</v>
      </c>
      <c r="I34" s="72">
        <f t="shared" si="1"/>
        <v>20</v>
      </c>
      <c r="J34" s="73"/>
      <c r="K34" s="73">
        <v>40</v>
      </c>
      <c r="L34" s="73">
        <v>30</v>
      </c>
      <c r="M34" s="73">
        <v>10</v>
      </c>
      <c r="N34" s="62">
        <f t="shared" si="3"/>
        <v>100</v>
      </c>
      <c r="O34" s="79"/>
    </row>
    <row r="35" spans="1:15">
      <c r="A35" s="55">
        <v>29</v>
      </c>
      <c r="B35" s="56" t="s">
        <v>28</v>
      </c>
      <c r="C35" s="57" t="s">
        <v>73</v>
      </c>
      <c r="D35" s="59" t="s">
        <v>74</v>
      </c>
      <c r="E35" s="62">
        <v>50</v>
      </c>
      <c r="F35" s="62"/>
      <c r="G35" s="62">
        <f t="shared" si="4"/>
        <v>50</v>
      </c>
      <c r="H35" s="62">
        <v>19.62</v>
      </c>
      <c r="I35" s="72">
        <f t="shared" si="1"/>
        <v>7.85</v>
      </c>
      <c r="J35" s="73"/>
      <c r="K35" s="73">
        <v>40</v>
      </c>
      <c r="L35" s="73">
        <v>40</v>
      </c>
      <c r="M35" s="73"/>
      <c r="N35" s="62">
        <f t="shared" si="3"/>
        <v>87.85</v>
      </c>
      <c r="O35" s="79"/>
    </row>
    <row r="36" spans="1:15">
      <c r="A36" s="55">
        <v>30</v>
      </c>
      <c r="B36" s="56" t="s">
        <v>28</v>
      </c>
      <c r="C36" s="57" t="s">
        <v>75</v>
      </c>
      <c r="D36" s="59" t="s">
        <v>76</v>
      </c>
      <c r="E36" s="63">
        <v>251</v>
      </c>
      <c r="F36" s="62"/>
      <c r="G36" s="62">
        <f t="shared" si="4"/>
        <v>251</v>
      </c>
      <c r="H36" s="62">
        <v>230.7</v>
      </c>
      <c r="I36" s="72">
        <f t="shared" si="1"/>
        <v>18.38</v>
      </c>
      <c r="J36" s="73"/>
      <c r="K36" s="73">
        <v>40</v>
      </c>
      <c r="L36" s="73">
        <v>30</v>
      </c>
      <c r="M36" s="73">
        <v>10</v>
      </c>
      <c r="N36" s="62">
        <f t="shared" si="3"/>
        <v>98.38</v>
      </c>
      <c r="O36" s="79"/>
    </row>
    <row r="37" spans="1:15">
      <c r="A37" s="55">
        <v>31</v>
      </c>
      <c r="B37" s="56" t="s">
        <v>28</v>
      </c>
      <c r="C37" s="57" t="s">
        <v>77</v>
      </c>
      <c r="D37" s="59" t="s">
        <v>78</v>
      </c>
      <c r="E37" s="62">
        <v>36</v>
      </c>
      <c r="F37" s="62">
        <v>-9.72</v>
      </c>
      <c r="G37" s="62">
        <f t="shared" si="4"/>
        <v>26.28</v>
      </c>
      <c r="H37" s="62">
        <v>26.28</v>
      </c>
      <c r="I37" s="72">
        <f t="shared" si="1"/>
        <v>20</v>
      </c>
      <c r="J37" s="73">
        <v>40</v>
      </c>
      <c r="K37" s="73">
        <v>40</v>
      </c>
      <c r="L37" s="73"/>
      <c r="M37" s="73"/>
      <c r="N37" s="62">
        <f t="shared" si="3"/>
        <v>100</v>
      </c>
      <c r="O37" s="79"/>
    </row>
    <row r="38" spans="1:15">
      <c r="A38" s="55">
        <v>32</v>
      </c>
      <c r="B38" s="56" t="s">
        <v>28</v>
      </c>
      <c r="C38" s="57" t="s">
        <v>79</v>
      </c>
      <c r="D38" s="59" t="s">
        <v>80</v>
      </c>
      <c r="E38" s="62">
        <v>12</v>
      </c>
      <c r="F38" s="62"/>
      <c r="G38" s="62">
        <f t="shared" si="4"/>
        <v>12</v>
      </c>
      <c r="H38" s="62">
        <v>11.89</v>
      </c>
      <c r="I38" s="72">
        <f t="shared" si="1"/>
        <v>19.82</v>
      </c>
      <c r="J38" s="73">
        <v>40</v>
      </c>
      <c r="K38" s="73">
        <v>40</v>
      </c>
      <c r="L38" s="73"/>
      <c r="M38" s="73"/>
      <c r="N38" s="62">
        <f t="shared" si="3"/>
        <v>99.82</v>
      </c>
      <c r="O38" s="79"/>
    </row>
    <row r="39" spans="1:15">
      <c r="A39" s="55">
        <v>33</v>
      </c>
      <c r="B39" s="56" t="s">
        <v>28</v>
      </c>
      <c r="C39" s="57" t="s">
        <v>81</v>
      </c>
      <c r="D39" s="59" t="s">
        <v>82</v>
      </c>
      <c r="E39" s="62">
        <v>12</v>
      </c>
      <c r="F39" s="62">
        <v>-5.92</v>
      </c>
      <c r="G39" s="62">
        <f t="shared" si="4"/>
        <v>6.08</v>
      </c>
      <c r="H39" s="62">
        <v>6.08</v>
      </c>
      <c r="I39" s="72">
        <f t="shared" si="1"/>
        <v>20</v>
      </c>
      <c r="J39" s="73">
        <v>40</v>
      </c>
      <c r="K39" s="73">
        <v>40</v>
      </c>
      <c r="L39" s="73"/>
      <c r="M39" s="73"/>
      <c r="N39" s="62">
        <f t="shared" si="3"/>
        <v>100</v>
      </c>
      <c r="O39" s="79"/>
    </row>
    <row r="40" spans="1:15">
      <c r="A40" s="55">
        <v>34</v>
      </c>
      <c r="B40" s="56" t="s">
        <v>28</v>
      </c>
      <c r="C40" s="57" t="s">
        <v>83</v>
      </c>
      <c r="D40" s="59" t="s">
        <v>84</v>
      </c>
      <c r="E40" s="62">
        <v>6</v>
      </c>
      <c r="F40" s="62">
        <v>22.72</v>
      </c>
      <c r="G40" s="62">
        <f t="shared" si="4"/>
        <v>28.72</v>
      </c>
      <c r="H40" s="62">
        <v>26.47</v>
      </c>
      <c r="I40" s="72">
        <f t="shared" si="1"/>
        <v>18.43</v>
      </c>
      <c r="J40" s="73">
        <v>40</v>
      </c>
      <c r="K40" s="73">
        <v>40</v>
      </c>
      <c r="L40" s="73"/>
      <c r="M40" s="73"/>
      <c r="N40" s="62">
        <f t="shared" si="3"/>
        <v>98.43</v>
      </c>
      <c r="O40" s="79"/>
    </row>
    <row r="41" spans="1:15">
      <c r="A41" s="55">
        <v>35</v>
      </c>
      <c r="B41" s="56" t="s">
        <v>28</v>
      </c>
      <c r="C41" s="57" t="s">
        <v>85</v>
      </c>
      <c r="D41" s="59" t="s">
        <v>86</v>
      </c>
      <c r="E41" s="62">
        <v>24</v>
      </c>
      <c r="F41" s="62">
        <v>-13.08</v>
      </c>
      <c r="G41" s="62">
        <f t="shared" si="4"/>
        <v>10.92</v>
      </c>
      <c r="H41" s="62">
        <v>10.92</v>
      </c>
      <c r="I41" s="72">
        <f t="shared" si="1"/>
        <v>20</v>
      </c>
      <c r="J41" s="73">
        <v>40</v>
      </c>
      <c r="K41" s="73">
        <v>40</v>
      </c>
      <c r="L41" s="73"/>
      <c r="M41" s="73"/>
      <c r="N41" s="62">
        <f t="shared" si="3"/>
        <v>100</v>
      </c>
      <c r="O41" s="79"/>
    </row>
    <row r="42" spans="1:15">
      <c r="A42" s="55">
        <v>36</v>
      </c>
      <c r="B42" s="56" t="s">
        <v>28</v>
      </c>
      <c r="C42" s="57" t="s">
        <v>87</v>
      </c>
      <c r="D42" s="59" t="s">
        <v>88</v>
      </c>
      <c r="E42" s="62">
        <v>272</v>
      </c>
      <c r="F42" s="62"/>
      <c r="G42" s="62">
        <f t="shared" si="4"/>
        <v>272</v>
      </c>
      <c r="H42" s="62">
        <v>206.49</v>
      </c>
      <c r="I42" s="72">
        <f t="shared" si="1"/>
        <v>15.18</v>
      </c>
      <c r="J42" s="73">
        <v>20</v>
      </c>
      <c r="K42" s="73">
        <v>20</v>
      </c>
      <c r="L42" s="73">
        <v>30</v>
      </c>
      <c r="M42" s="73">
        <v>10</v>
      </c>
      <c r="N42" s="62">
        <f t="shared" si="3"/>
        <v>95.18</v>
      </c>
      <c r="O42" s="79"/>
    </row>
    <row r="43" spans="1:15">
      <c r="A43" s="55">
        <v>37</v>
      </c>
      <c r="B43" s="56" t="s">
        <v>28</v>
      </c>
      <c r="C43" s="57" t="s">
        <v>89</v>
      </c>
      <c r="D43" s="59" t="s">
        <v>90</v>
      </c>
      <c r="E43" s="62">
        <v>181</v>
      </c>
      <c r="F43" s="62"/>
      <c r="G43" s="62">
        <f t="shared" si="4"/>
        <v>181</v>
      </c>
      <c r="H43" s="62">
        <v>130.11</v>
      </c>
      <c r="I43" s="72">
        <f t="shared" si="1"/>
        <v>14.38</v>
      </c>
      <c r="J43" s="73">
        <v>20</v>
      </c>
      <c r="K43" s="73">
        <v>20</v>
      </c>
      <c r="L43" s="73">
        <v>30</v>
      </c>
      <c r="M43" s="73">
        <v>10</v>
      </c>
      <c r="N43" s="62">
        <f t="shared" si="3"/>
        <v>94.38</v>
      </c>
      <c r="O43" s="79"/>
    </row>
    <row r="44" spans="1:17">
      <c r="A44" s="55">
        <v>38</v>
      </c>
      <c r="B44" s="56" t="s">
        <v>28</v>
      </c>
      <c r="C44" s="57" t="s">
        <v>91</v>
      </c>
      <c r="D44" s="59" t="s">
        <v>92</v>
      </c>
      <c r="E44" s="62">
        <v>334</v>
      </c>
      <c r="F44" s="62"/>
      <c r="G44" s="62">
        <f t="shared" si="4"/>
        <v>334</v>
      </c>
      <c r="H44" s="62">
        <v>258.85</v>
      </c>
      <c r="I44" s="72">
        <f t="shared" si="1"/>
        <v>15.5</v>
      </c>
      <c r="J44" s="75">
        <v>20</v>
      </c>
      <c r="K44" s="75">
        <v>20</v>
      </c>
      <c r="L44" s="75">
        <v>30</v>
      </c>
      <c r="M44" s="75">
        <v>10</v>
      </c>
      <c r="N44" s="62">
        <f t="shared" si="3"/>
        <v>95.5</v>
      </c>
      <c r="O44" s="79"/>
      <c r="Q44" s="80"/>
    </row>
    <row r="45" spans="1:15">
      <c r="A45" s="55">
        <v>39</v>
      </c>
      <c r="B45" s="56" t="s">
        <v>28</v>
      </c>
      <c r="C45" s="57" t="s">
        <v>93</v>
      </c>
      <c r="D45" s="59" t="s">
        <v>94</v>
      </c>
      <c r="E45" s="62">
        <v>292</v>
      </c>
      <c r="F45" s="62"/>
      <c r="G45" s="62">
        <f t="shared" si="4"/>
        <v>292</v>
      </c>
      <c r="H45" s="62">
        <v>205.56</v>
      </c>
      <c r="I45" s="72">
        <f t="shared" si="1"/>
        <v>14.08</v>
      </c>
      <c r="J45" s="73">
        <v>20</v>
      </c>
      <c r="K45" s="73">
        <v>20</v>
      </c>
      <c r="L45" s="73">
        <v>30</v>
      </c>
      <c r="M45" s="73">
        <v>10</v>
      </c>
      <c r="N45" s="62">
        <f t="shared" si="3"/>
        <v>94.08</v>
      </c>
      <c r="O45" s="79"/>
    </row>
    <row r="46" spans="3:15">
      <c r="C46" s="60"/>
      <c r="D46" s="61"/>
      <c r="E46" s="60"/>
      <c r="F46" s="60"/>
      <c r="G46" s="64">
        <f>SUM(G7:G45)</f>
        <v>30866.7858</v>
      </c>
      <c r="H46" s="64">
        <f>SUM(H7:H45)</f>
        <v>26928.14</v>
      </c>
      <c r="I46" s="76"/>
      <c r="J46" s="77"/>
      <c r="K46" s="60"/>
      <c r="L46" s="60"/>
      <c r="M46" s="60"/>
      <c r="N46" s="77"/>
      <c r="O46" s="61"/>
    </row>
  </sheetData>
  <mergeCells count="16">
    <mergeCell ref="A1:B1"/>
    <mergeCell ref="A2:O2"/>
    <mergeCell ref="A3:B3"/>
    <mergeCell ref="E3:H3"/>
    <mergeCell ref="E4:G4"/>
    <mergeCell ref="I4:N4"/>
    <mergeCell ref="J6:M6"/>
    <mergeCell ref="A4:A6"/>
    <mergeCell ref="B4:B6"/>
    <mergeCell ref="C4:C6"/>
    <mergeCell ref="D4:D6"/>
    <mergeCell ref="E5:E6"/>
    <mergeCell ref="F5:F6"/>
    <mergeCell ref="G5:G6"/>
    <mergeCell ref="H4:H6"/>
    <mergeCell ref="O4:O6"/>
  </mergeCells>
  <printOptions horizontalCentered="1"/>
  <pageMargins left="0.357638888888889" right="0.357638888888889" top="0.60625" bottom="0.60625" header="0.5" footer="0.5"/>
  <pageSetup paperSize="9" scale="6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opLeftCell="A4" workbookViewId="0">
      <selection activeCell="A10" sqref="$A10:$XFD10"/>
    </sheetView>
  </sheetViews>
  <sheetFormatPr defaultColWidth="8.725" defaultRowHeight="14.25"/>
  <sheetData>
    <row r="1" s="1" customFormat="1" ht="22.5" spans="1:16">
      <c r="A1" s="6" t="s">
        <v>31</v>
      </c>
      <c r="B1" s="7"/>
      <c r="D1" s="8"/>
      <c r="M1" s="32"/>
      <c r="N1" s="8"/>
      <c r="P1" s="33"/>
    </row>
    <row r="2" s="1" customFormat="1" ht="57" customHeight="1" spans="1:16">
      <c r="A2" s="9" t="s">
        <v>95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34"/>
      <c r="N2" s="10"/>
      <c r="P2" s="33"/>
    </row>
    <row r="3" s="2" customFormat="1" ht="24.95" customHeight="1" spans="1:16">
      <c r="A3" s="11" t="s">
        <v>1</v>
      </c>
      <c r="B3" s="11"/>
      <c r="C3" s="11"/>
      <c r="D3" s="11"/>
      <c r="E3" s="11" t="s">
        <v>96</v>
      </c>
      <c r="F3" s="11"/>
      <c r="G3" s="11"/>
      <c r="H3" s="11"/>
      <c r="I3" s="11"/>
      <c r="J3" s="11"/>
      <c r="K3" s="11"/>
      <c r="L3" s="11"/>
      <c r="M3" s="35"/>
      <c r="N3" s="11" t="s">
        <v>4</v>
      </c>
      <c r="P3" s="36"/>
    </row>
    <row r="4" s="3" customFormat="1" ht="40" customHeight="1" spans="1:16">
      <c r="A4" s="12" t="s">
        <v>5</v>
      </c>
      <c r="B4" s="12" t="s">
        <v>7</v>
      </c>
      <c r="C4" s="12" t="s">
        <v>8</v>
      </c>
      <c r="D4" s="13" t="s">
        <v>9</v>
      </c>
      <c r="E4" s="25" t="s">
        <v>10</v>
      </c>
      <c r="F4" s="25"/>
      <c r="G4" s="25"/>
      <c r="H4" s="25" t="s">
        <v>11</v>
      </c>
      <c r="I4" s="25" t="s">
        <v>34</v>
      </c>
      <c r="J4" s="25"/>
      <c r="K4" s="25"/>
      <c r="L4" s="25"/>
      <c r="M4" s="37"/>
      <c r="N4" s="12" t="s">
        <v>14</v>
      </c>
      <c r="O4" s="3" t="s">
        <v>97</v>
      </c>
      <c r="P4" s="38"/>
    </row>
    <row r="5" s="3" customFormat="1" ht="31" customHeight="1" spans="1:16">
      <c r="A5" s="14"/>
      <c r="B5" s="14"/>
      <c r="C5" s="14"/>
      <c r="D5" s="15"/>
      <c r="E5" s="25" t="s">
        <v>15</v>
      </c>
      <c r="F5" s="25" t="s">
        <v>16</v>
      </c>
      <c r="G5" s="25" t="s">
        <v>17</v>
      </c>
      <c r="H5" s="25"/>
      <c r="I5" s="25" t="s">
        <v>98</v>
      </c>
      <c r="J5" s="25" t="s">
        <v>99</v>
      </c>
      <c r="K5" s="25" t="s">
        <v>100</v>
      </c>
      <c r="L5" s="25" t="s">
        <v>101</v>
      </c>
      <c r="M5" s="37" t="s">
        <v>23</v>
      </c>
      <c r="N5" s="14"/>
      <c r="P5" s="38"/>
    </row>
    <row r="6" s="3" customFormat="1" ht="23" customHeight="1" spans="1:16">
      <c r="A6" s="16"/>
      <c r="B6" s="16"/>
      <c r="C6" s="16"/>
      <c r="D6" s="17"/>
      <c r="E6" s="25"/>
      <c r="F6" s="25"/>
      <c r="G6" s="25"/>
      <c r="H6" s="25"/>
      <c r="I6" s="25" t="s">
        <v>102</v>
      </c>
      <c r="J6" s="25" t="s">
        <v>25</v>
      </c>
      <c r="K6" s="25"/>
      <c r="L6" s="25"/>
      <c r="M6" s="37" t="s">
        <v>26</v>
      </c>
      <c r="N6" s="16"/>
      <c r="P6" s="38"/>
    </row>
    <row r="7" s="4" customFormat="1" ht="40" customHeight="1" spans="1:21">
      <c r="A7" s="18">
        <v>4</v>
      </c>
      <c r="B7" s="19" t="s">
        <v>28</v>
      </c>
      <c r="C7" s="20" t="s">
        <v>41</v>
      </c>
      <c r="D7" s="19" t="s">
        <v>42</v>
      </c>
      <c r="E7" s="26">
        <v>25</v>
      </c>
      <c r="F7" s="27"/>
      <c r="G7" s="28">
        <f t="shared" ref="G7:G10" si="0">E7+F7</f>
        <v>25</v>
      </c>
      <c r="H7" s="28" t="e">
        <f t="shared" ref="H7:H10" si="1">T7/10000</f>
        <v>#REF!</v>
      </c>
      <c r="I7" s="28"/>
      <c r="J7" s="28"/>
      <c r="K7" s="28"/>
      <c r="L7" s="28"/>
      <c r="M7" s="39">
        <f t="shared" ref="M7:M10" si="2">SUM(I7:L7)</f>
        <v>0</v>
      </c>
      <c r="N7" s="40"/>
      <c r="O7" s="41"/>
      <c r="P7" s="42" t="s">
        <v>103</v>
      </c>
      <c r="Q7" s="4" t="e">
        <f>SUMIF(#REF!,C7,#REF!)</f>
        <v>#REF!</v>
      </c>
      <c r="R7" s="4" t="e">
        <f>SUMIF(#REF!,C7,#REF!)</f>
        <v>#REF!</v>
      </c>
      <c r="S7" s="4" t="e">
        <f>SUMIF(#REF!,C7,#REF!)</f>
        <v>#REF!</v>
      </c>
      <c r="T7" s="4" t="e">
        <f>SUMIF(#REF!,C7,#REF!)</f>
        <v>#REF!</v>
      </c>
      <c r="U7" s="4" t="e">
        <f>SUMIF(#REF!,C7,#REF!)</f>
        <v>#REF!</v>
      </c>
    </row>
    <row r="8" s="5" customFormat="1" ht="51" spans="1:21">
      <c r="A8" s="21">
        <v>10</v>
      </c>
      <c r="B8" s="22" t="s">
        <v>28</v>
      </c>
      <c r="C8" s="23" t="s">
        <v>48</v>
      </c>
      <c r="D8" s="24" t="s">
        <v>44</v>
      </c>
      <c r="E8" s="29">
        <v>20</v>
      </c>
      <c r="F8" s="30"/>
      <c r="G8" s="31">
        <f t="shared" si="0"/>
        <v>20</v>
      </c>
      <c r="H8" s="31" t="e">
        <f t="shared" si="1"/>
        <v>#REF!</v>
      </c>
      <c r="I8" s="31"/>
      <c r="J8" s="31"/>
      <c r="K8" s="31"/>
      <c r="L8" s="31"/>
      <c r="M8" s="43">
        <f t="shared" si="2"/>
        <v>0</v>
      </c>
      <c r="N8" s="24"/>
      <c r="P8" s="44" t="s">
        <v>103</v>
      </c>
      <c r="Q8" s="5" t="e">
        <f>SUMIF(#REF!,C8,#REF!)</f>
        <v>#REF!</v>
      </c>
      <c r="R8" s="5" t="e">
        <f>SUMIF(#REF!,C8,#REF!)</f>
        <v>#REF!</v>
      </c>
      <c r="S8" s="5" t="e">
        <f>SUMIF(#REF!,C8,#REF!)</f>
        <v>#REF!</v>
      </c>
      <c r="T8" s="5" t="e">
        <f>SUMIF(#REF!,C8,#REF!)</f>
        <v>#REF!</v>
      </c>
      <c r="U8" s="5" t="e">
        <f>SUMIF(#REF!,C8,#REF!)</f>
        <v>#REF!</v>
      </c>
    </row>
    <row r="9" s="5" customFormat="1" ht="63.75" spans="1:21">
      <c r="A9" s="21">
        <v>17</v>
      </c>
      <c r="B9" s="22" t="s">
        <v>28</v>
      </c>
      <c r="C9" s="23" t="s">
        <v>55</v>
      </c>
      <c r="D9" s="24" t="s">
        <v>51</v>
      </c>
      <c r="E9" s="29">
        <v>10</v>
      </c>
      <c r="F9" s="30"/>
      <c r="G9" s="31">
        <f t="shared" si="0"/>
        <v>10</v>
      </c>
      <c r="H9" s="31" t="e">
        <f t="shared" si="1"/>
        <v>#REF!</v>
      </c>
      <c r="I9" s="31"/>
      <c r="J9" s="31"/>
      <c r="K9" s="31"/>
      <c r="L9" s="31"/>
      <c r="M9" s="43">
        <f t="shared" si="2"/>
        <v>0</v>
      </c>
      <c r="N9" s="24"/>
      <c r="P9" s="44" t="s">
        <v>103</v>
      </c>
      <c r="Q9" s="5" t="e">
        <f>SUMIF(#REF!,C9,#REF!)</f>
        <v>#REF!</v>
      </c>
      <c r="R9" s="5" t="e">
        <f>SUMIF(#REF!,C9,#REF!)</f>
        <v>#REF!</v>
      </c>
      <c r="S9" s="5" t="e">
        <f>SUMIF(#REF!,C9,#REF!)</f>
        <v>#REF!</v>
      </c>
      <c r="T9" s="5" t="e">
        <f>SUMIF(#REF!,C9,#REF!)</f>
        <v>#REF!</v>
      </c>
      <c r="U9" s="5" t="e">
        <f>SUMIF(#REF!,C9,#REF!)</f>
        <v>#REF!</v>
      </c>
    </row>
    <row r="10" s="5" customFormat="1" ht="63.75" spans="1:21">
      <c r="A10" s="21">
        <v>22</v>
      </c>
      <c r="B10" s="22" t="s">
        <v>28</v>
      </c>
      <c r="C10" s="23" t="s">
        <v>104</v>
      </c>
      <c r="D10" s="24" t="s">
        <v>105</v>
      </c>
      <c r="E10" s="29">
        <v>70</v>
      </c>
      <c r="F10" s="30"/>
      <c r="G10" s="31">
        <f t="shared" si="0"/>
        <v>70</v>
      </c>
      <c r="H10" s="31" t="e">
        <f t="shared" si="1"/>
        <v>#REF!</v>
      </c>
      <c r="I10" s="31"/>
      <c r="J10" s="31"/>
      <c r="K10" s="31"/>
      <c r="L10" s="31"/>
      <c r="M10" s="43">
        <f t="shared" si="2"/>
        <v>0</v>
      </c>
      <c r="N10" s="24"/>
      <c r="P10" s="44" t="s">
        <v>103</v>
      </c>
      <c r="Q10" s="5" t="e">
        <f>SUMIF(#REF!,C10,#REF!)</f>
        <v>#REF!</v>
      </c>
      <c r="R10" s="5" t="e">
        <f>SUMIF(#REF!,C10,#REF!)</f>
        <v>#REF!</v>
      </c>
      <c r="S10" s="5" t="e">
        <f>SUMIF(#REF!,C10,#REF!)</f>
        <v>#REF!</v>
      </c>
      <c r="T10" s="5" t="e">
        <f>SUMIF(#REF!,C10,#REF!)</f>
        <v>#REF!</v>
      </c>
      <c r="U10" s="5" t="e">
        <f>SUMIF(#REF!,C10,#REF!)</f>
        <v>#REF!</v>
      </c>
    </row>
  </sheetData>
  <mergeCells count="18">
    <mergeCell ref="A1:B1"/>
    <mergeCell ref="A2:N2"/>
    <mergeCell ref="A3:B3"/>
    <mergeCell ref="E3:H3"/>
    <mergeCell ref="E4:G4"/>
    <mergeCell ref="I4:M4"/>
    <mergeCell ref="J6:L6"/>
    <mergeCell ref="A4:A6"/>
    <mergeCell ref="B4:B6"/>
    <mergeCell ref="C4:C6"/>
    <mergeCell ref="D4:D6"/>
    <mergeCell ref="E5:E6"/>
    <mergeCell ref="F5:F6"/>
    <mergeCell ref="G5:G6"/>
    <mergeCell ref="H4:H6"/>
    <mergeCell ref="N4:N6"/>
    <mergeCell ref="O4:O6"/>
    <mergeCell ref="P4:P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整体自评汇总表</vt:lpstr>
      <vt:lpstr>项目绩效自评情况汇总表</vt:lpstr>
      <vt:lpstr>未使用项目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ysp</cp:lastModifiedBy>
  <dcterms:created xsi:type="dcterms:W3CDTF">2024-01-10T10:31:00Z</dcterms:created>
  <dcterms:modified xsi:type="dcterms:W3CDTF">2025-05-12T16:42:23Z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F33D443498094558A1FBC8BB8BE17D06_13</vt:lpwstr>
  </property>
  <property fmtid="{D5CDD505-2E9C-101B-9397-08002B2CF9AE}" pid="3" name="KSOProductBuildVer">
    <vt:lpwstr>2052-12.8.2.1119</vt:lpwstr>
  </property>
</Properties>
</file>