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5项目自评汇总表" sheetId="1" r:id="rId1"/>
    <sheet name="附件5项目整体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<sst xmlns="http://schemas.openxmlformats.org/spreadsheetml/2006/main" count="159" uniqueCount="82">
  <si>
    <t>2025年度经科局部门项目绩效自评汇总表</t>
  </si>
  <si>
    <t>填表人：</t>
  </si>
  <si>
    <t>宋玉华</t>
  </si>
  <si>
    <t>联系电话：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</si>
  <si>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</si>
  <si>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</si>
  <si>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</si>
  <si>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</si>
  <si>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</si>
  <si>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</si>
  <si>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</si>
  <si>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</si>
  <si>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</si>
  <si>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</si>
  <si>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</si>
  <si>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</si>
  <si>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</si>
  <si>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</si>
  <si>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</si>
  <si>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</si>
  <si>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</si>
  <si>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</si>
  <si>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区经科局</t>
  </si>
  <si>
    <t>东西湖区科技创新资金</t>
  </si>
  <si>
    <t>科技科</t>
  </si>
  <si>
    <t>1.预算执行率未达预期：部分企业项目落地进度、奖补认定进度慢于计划，加之内控审核流程耗时较长，导致年度资金拨付滞后。
2.净增高新技术企业数量未达目标：受企业研发投入不足、认定标准严格、企业申报意愿不足及培育周期较长影响，净增数量仅完成目标的 50%。</t>
  </si>
  <si>
    <t>经科局工业投资和技术改造专项补助资金</t>
  </si>
  <si>
    <t>经济运行科</t>
  </si>
  <si>
    <r>
      <rPr>
        <sz val="9"/>
        <color theme="1"/>
        <rFont val="宋体"/>
        <charset val="134"/>
      </rPr>
      <t>效益指标目标表述偏笼统、缺乏可衡量标准，部分达成预期指标并具有一定效果，按对应分值区间</t>
    </r>
    <r>
      <rPr>
        <sz val="9"/>
        <color theme="1"/>
        <rFont val="Times New Roman"/>
        <charset val="134"/>
      </rPr>
      <t>90%</t>
    </r>
    <r>
      <rPr>
        <sz val="9"/>
        <color theme="1"/>
        <rFont val="宋体"/>
        <charset val="134"/>
      </rPr>
      <t>的比例得分。年初制定效益指标目标值时，对指标内涵理解不够深入，未结合实际工作任务、业务数据和历史完成情况细化量化，导致目标表述偏笼统、缺乏可衡量标准。</t>
    </r>
  </si>
  <si>
    <t>省级制造业高质量发展专项资金</t>
  </si>
  <si>
    <r>
      <rPr>
        <sz val="9"/>
        <color theme="1"/>
        <rFont val="宋体"/>
        <charset val="134"/>
      </rPr>
      <t>1.本项目预算数</t>
    </r>
    <r>
      <rPr>
        <sz val="9"/>
        <color theme="1"/>
        <rFont val="Times New Roman"/>
        <charset val="134"/>
      </rPr>
      <t>1180</t>
    </r>
    <r>
      <rPr>
        <sz val="9"/>
        <color theme="1"/>
        <rFont val="宋体"/>
        <charset val="134"/>
      </rPr>
      <t>万元，执行数</t>
    </r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万元，执行率</t>
    </r>
    <r>
      <rPr>
        <sz val="9"/>
        <color theme="1"/>
        <rFont val="Times New Roman"/>
        <charset val="134"/>
      </rPr>
      <t>1.53%</t>
    </r>
    <r>
      <rPr>
        <sz val="9"/>
        <color theme="1"/>
        <rFont val="宋体"/>
        <charset val="134"/>
      </rPr>
      <t>，受</t>
    </r>
    <r>
      <rPr>
        <sz val="9"/>
        <color theme="1"/>
        <rFont val="Times New Roman"/>
        <charset val="134"/>
      </rPr>
      <t>2025</t>
    </r>
    <r>
      <rPr>
        <sz val="9"/>
        <color theme="1"/>
        <rFont val="宋体"/>
        <charset val="134"/>
      </rPr>
      <t>年度区级财政收支平衡压力影响，财政部门对专项资金实施分批调度政策，项目单位严格按照财政预算管理要求，坚持</t>
    </r>
    <r>
      <rPr>
        <sz val="9"/>
        <color theme="1"/>
        <rFont val="Times New Roman"/>
        <charset val="134"/>
      </rPr>
      <t xml:space="preserve"> “</t>
    </r>
    <r>
      <rPr>
        <sz val="9"/>
        <color theme="1"/>
        <rFont val="宋体"/>
        <charset val="134"/>
      </rPr>
      <t>以收定支、专款专用</t>
    </r>
    <r>
      <rPr>
        <sz val="9"/>
        <color theme="1"/>
        <rFont val="Times New Roman"/>
        <charset val="134"/>
      </rPr>
      <t xml:space="preserve">” </t>
    </r>
    <r>
      <rPr>
        <sz val="9"/>
        <color theme="1"/>
        <rFont val="宋体"/>
        <charset val="134"/>
      </rPr>
      <t>原则，在财政资金未下达指标的情况下，未违规垫付或支出资金。导致账面资金沉淀，形成执行率偏低。此为宏观政策调控结果，不涉及资金截留、挪用或项目停滞。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质量指标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技改奖补资金拨付率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年度目标值</t>
    </r>
    <r>
      <rPr>
        <sz val="9"/>
        <color theme="1"/>
        <rFont val="Times New Roman"/>
        <charset val="134"/>
      </rPr>
      <t>50%</t>
    </r>
    <r>
      <rPr>
        <sz val="9"/>
        <color theme="1"/>
        <rFont val="宋体"/>
        <charset val="134"/>
      </rPr>
      <t>，实际完成值</t>
    </r>
    <r>
      <rPr>
        <sz val="9"/>
        <color theme="1"/>
        <rFont val="Times New Roman"/>
        <charset val="134"/>
      </rPr>
      <t>7.63%</t>
    </r>
    <r>
      <rPr>
        <sz val="9"/>
        <color theme="1"/>
        <rFont val="宋体"/>
        <charset val="134"/>
      </rPr>
      <t>，该指标未完成的直接原因与上述预算执行率低一致，即财政资金暂缓支付。</t>
    </r>
  </si>
  <si>
    <t>往来资金</t>
  </si>
  <si>
    <t>1.效益指标仅1家企业未达到拉动社会投资12倍以上，经核算，该企业项目总投资1348.83万元，获得省级支持资金95万元、市级配套奖励资金19万元，财政资金合计114万元。因财政资金占项目总投资比重相对较高，企业自有资金投入占比相应降低，经测算拉动社会投资倍数为11.83倍，略低于12倍的年度目标值。</t>
  </si>
  <si>
    <t>省级制造业高质量发展资金(第二批)</t>
  </si>
  <si>
    <t>投资技改科、经济运行科、信息化科</t>
  </si>
  <si>
    <t>效益指标目标表述偏笼统、缺乏可衡量标准，部分达成预期指标并具有一定效果，按对应分值区间90%的比例得分。年初制定效益指标目标值时，对指标内涵理解不够深入，未结合实际工作任务、业务数据和历史完成情况细化量化，导致目标表述偏笼统、缺乏可衡量标准。</t>
  </si>
  <si>
    <t>中央中小企业发展</t>
  </si>
  <si>
    <t>信息化科</t>
  </si>
  <si>
    <t>企业数字化改造周期长，部分项目仍在实施中，未达验收拨付条件；部分企业项目启动晚、受供应链影响进度滞后；验收流程严谨导致资金拨付节点延后，造成预算执行率、转型家数及改造完成率阶段性偏低，非实质性失败，后续将加快推进整改。</t>
  </si>
  <si>
    <t>融资应急资金</t>
  </si>
  <si>
    <t>中小企业服务中心</t>
  </si>
  <si>
    <t>1.企业融资需求波动影响：2025 年宏观经济环境下，部分中小微企业融资需求阶段性收缩，部分企业通过其他低成本融资渠道（如银行常规授信、政策性贴息贷款）解决资金需求，导致融资应急资金的实际使用规模低于年初预算测算。
2.风险防控审慎性约束：为严格把控资金安全，项目执行中强化了企业资质审核、还款能力评估等风控环节，部分申请企业因资质未达标、还款来源不明确等原因未通过审批，进一步压缩了资金实际投放规模。
3.预算测算与实际落地存在时差：年初预算基于历史投放规模、企业需求增长预期测算，未充分考虑年度内市场环境、政策调整等外部变量，导致预算规模与实际执行存在偏差。</t>
  </si>
  <si>
    <t>区经科局政府投资电力项目</t>
  </si>
  <si>
    <t>电力</t>
  </si>
  <si>
    <t>当前绩效指标体系因 “错位、无量化、逻辑乱、数据空”，导致无法衡量电力项目的实际成效（如供电提升效果、工程质量、资金使用效率）、无法发现项目执行中的问题、无法为后续项目优化提供依据，完全失去了绩效评价的 “监督、导向、改进” 核心价值。</t>
  </si>
  <si>
    <t>2025经科局数字经济发展专项资金</t>
  </si>
  <si>
    <t>部分资金因流程原因，未来得及拨付</t>
  </si>
  <si>
    <t>省级制造业高质量发展专项资金（第三批）项目</t>
  </si>
  <si>
    <t>省级制造业高质量发展专项资金（第二批）</t>
  </si>
  <si>
    <t>2025年度经科局数字经济发展项目</t>
  </si>
  <si>
    <t>中央专项转移支付专项资金</t>
  </si>
  <si>
    <t>省级有关发展专项资金</t>
  </si>
  <si>
    <t>中央和省级军民融合发展专项转移支付资金</t>
  </si>
  <si>
    <t>展销会布展及补贴费用补贴</t>
  </si>
  <si>
    <t>氢能产业配套资金</t>
  </si>
  <si>
    <t>项目评审费</t>
  </si>
  <si>
    <t>运行经费</t>
  </si>
  <si>
    <t>办公室</t>
  </si>
  <si>
    <t>党员教育培
训经费</t>
  </si>
  <si>
    <t>编外辅助用工</t>
  </si>
  <si>
    <t>规模以上工业企业扩大规模发展奖励</t>
  </si>
  <si>
    <t>经济运行管理科</t>
  </si>
  <si>
    <t>中小企业发展专项资金</t>
  </si>
  <si>
    <t>小进规区级配套奖励资金</t>
  </si>
  <si>
    <t>中央中小企业发展专项（专精特新方向）</t>
  </si>
  <si>
    <t>往来资金（工业增长点奖）</t>
  </si>
  <si>
    <t>经科局安全生产隐患第三方排查运行费</t>
  </si>
  <si>
    <t>安全生产科　</t>
  </si>
  <si>
    <t>经科局改制企业经费</t>
  </si>
  <si>
    <t>改制企业服务中心</t>
  </si>
  <si>
    <t>原市属县团级企业厂级退休人员节日困难慰问经费</t>
  </si>
  <si>
    <t>2025年度东西湖区部门整体自评汇总表</t>
  </si>
  <si>
    <t>单位代码</t>
  </si>
  <si>
    <t>执行率</t>
  </si>
  <si>
    <t>部门整体自评得分</t>
  </si>
  <si>
    <t>成本指标
（20分）</t>
  </si>
  <si>
    <t>产出指标
（20分）</t>
  </si>
  <si>
    <t>满意度
指标
（10分）</t>
  </si>
  <si>
    <t>045</t>
  </si>
  <si>
    <t>武汉市东西湖区经济信息化和科技创新局</t>
  </si>
  <si>
    <t>部门整体</t>
  </si>
  <si>
    <t>部分项目结转下年支付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</si>
</sst>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??.00_ ;_ @_ "/>
    <numFmt numFmtId="177" formatCode="0.00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4F6FD"/>
        <bgColor rgb="FFF4F6FD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43" fontId="2" fillId="0" borderId="2" xfId="0" applyNumberFormat="1" applyFont="1" applyBorder="1">
      <alignment vertical="center"/>
    </xf>
    <xf numFmtId="10" fontId="2" fillId="0" borderId="2" xfId="3" applyNumberFormat="1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3" fontId="2" fillId="0" borderId="2" xfId="0" applyNumberFormat="1" applyFont="1" applyBorder="1" applyAlignment="1">
      <alignment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S5" sqref="S5"/>
    </sheetView>
  </sheetViews>
  <sheetFormatPr defaultColWidth="9" defaultRowHeight="13.5"/>
  <cols>
    <col min="1" max="1" width="3.75" style="23" customWidth="1"/>
    <col min="2" max="2" width="5.75" customWidth="1"/>
    <col min="3" max="3" width="7.375" style="22" customWidth="1"/>
    <col min="4" max="4" width="7.125" style="22" customWidth="1"/>
    <col min="5" max="5" width="9.625" style="23" customWidth="1"/>
    <col min="6" max="7" width="10.625" style="23" customWidth="1"/>
    <col min="8" max="8" width="10.25" style="23" customWidth="1"/>
    <col min="9" max="9" width="10.125" style="23"/>
    <col min="10" max="10" width="6.875" style="23" customWidth="1"/>
    <col min="11" max="13" width="7.75" style="23" customWidth="1"/>
    <col min="14" max="14" width="6.75" style="23" customWidth="1"/>
    <col min="15" max="15" width="33" customWidth="1"/>
  </cols>
  <sheetData>
    <row r="1" ht="57" customHeight="1" spans="1:15">
      <c r="A1" s="24" t="s">
        <v>0</v>
      </c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="20" customFormat="1" ht="24.95" customHeight="1" spans="1:15">
      <c r="A2" s="26" t="s">
        <v>1</v>
      </c>
      <c r="B2" s="26"/>
      <c r="C2" s="26" t="s">
        <v>2</v>
      </c>
      <c r="D2" s="26"/>
      <c r="E2" s="26" t="s">
        <v>3</v>
      </c>
      <c r="F2" s="26"/>
      <c r="G2" s="26">
        <v>83890726</v>
      </c>
      <c r="H2" s="26"/>
      <c r="I2" s="26"/>
      <c r="J2" s="26"/>
      <c r="K2" s="26"/>
      <c r="L2" s="26"/>
      <c r="M2" s="26"/>
      <c r="N2" s="26"/>
      <c r="O2" s="26" t="s">
        <v>4</v>
      </c>
    </row>
    <row r="3" s="21" customFormat="1" ht="18.95" customHeight="1" spans="1:15">
      <c r="A3" s="27" t="s">
        <v>5</v>
      </c>
      <c r="B3" s="27" t="s">
        <v>6</v>
      </c>
      <c r="C3" s="27" t="s">
        <v>7</v>
      </c>
      <c r="D3" s="27" t="s">
        <v>8</v>
      </c>
      <c r="E3" s="28" t="s">
        <v>9</v>
      </c>
      <c r="F3" s="28"/>
      <c r="G3" s="28"/>
      <c r="H3" s="27" t="s">
        <v>10</v>
      </c>
      <c r="I3" s="29" t="s">
        <v>11</v>
      </c>
      <c r="J3" s="30"/>
      <c r="K3" s="30"/>
      <c r="L3" s="30"/>
      <c r="M3" s="30"/>
      <c r="N3" s="31"/>
      <c r="O3" s="27" t="s">
        <v>12</v>
      </c>
    </row>
    <row r="4" s="21" customFormat="1" ht="42" customHeight="1" spans="1:15">
      <c r="A4" s="32"/>
      <c r="B4" s="32"/>
      <c r="C4" s="32"/>
      <c r="D4" s="32"/>
      <c r="E4" s="32" t="s">
        <v>13</v>
      </c>
      <c r="F4" s="32" t="s">
        <v>14</v>
      </c>
      <c r="G4" s="32" t="s">
        <v>15</v>
      </c>
      <c r="H4" s="32"/>
      <c r="I4" s="28" t="s">
        <v>16</v>
      </c>
      <c r="J4" s="28" t="s">
        <v>17</v>
      </c>
      <c r="K4" s="28" t="s">
        <v>18</v>
      </c>
      <c r="L4" s="28" t="s">
        <v>19</v>
      </c>
      <c r="M4" s="28" t="s">
        <v>20</v>
      </c>
      <c r="N4" s="28" t="s">
        <v>21</v>
      </c>
      <c r="O4" s="32"/>
    </row>
    <row r="5" s="22" customFormat="1" ht="83" customHeight="1" spans="1:15">
      <c r="A5" s="11">
        <v>1</v>
      </c>
      <c r="B5" s="15" t="s">
        <v>22</v>
      </c>
      <c r="C5" s="15" t="s">
        <v>23</v>
      </c>
      <c r="D5" s="33" t="s">
        <v>24</v>
      </c>
      <c r="E5" s="34"/>
      <c r="F5" s="35">
        <v>3235.95</v>
      </c>
      <c r="G5" s="35">
        <f t="shared" ref="G5:G12" si="0">E5+F5</f>
        <v>3235.95</v>
      </c>
      <c r="H5" s="36">
        <v>2344.6</v>
      </c>
      <c r="I5" s="36">
        <f>20*H5/G5</f>
        <v>14.4909531976699</v>
      </c>
      <c r="J5" s="36">
        <v>20</v>
      </c>
      <c r="K5" s="36">
        <v>18</v>
      </c>
      <c r="L5" s="36">
        <v>30</v>
      </c>
      <c r="M5" s="36">
        <v>10</v>
      </c>
      <c r="N5" s="37">
        <f t="shared" ref="N5:N12" si="1">SUM(I5:M5)</f>
        <v>92.4909531976699</v>
      </c>
      <c r="O5" s="38" t="s">
        <v>25</v>
      </c>
    </row>
    <row r="6" s="22" customFormat="1" ht="68.25" spans="1:15">
      <c r="A6" s="11">
        <v>2</v>
      </c>
      <c r="B6" s="15" t="s">
        <v>22</v>
      </c>
      <c r="C6" s="33" t="s">
        <v>26</v>
      </c>
      <c r="D6" s="33" t="s">
        <v>27</v>
      </c>
      <c r="E6" s="34"/>
      <c r="F6" s="35">
        <v>3003.41</v>
      </c>
      <c r="G6" s="35">
        <f t="shared" si="0"/>
        <v>3003.41</v>
      </c>
      <c r="H6" s="35">
        <v>3003.41</v>
      </c>
      <c r="I6" s="36">
        <v>20</v>
      </c>
      <c r="J6" s="36">
        <v>20</v>
      </c>
      <c r="K6" s="36">
        <v>20</v>
      </c>
      <c r="L6" s="36">
        <v>27</v>
      </c>
      <c r="M6" s="36">
        <v>10</v>
      </c>
      <c r="N6" s="37">
        <f t="shared" si="1"/>
        <v>97</v>
      </c>
      <c r="O6" s="38" t="s">
        <v>28</v>
      </c>
    </row>
    <row r="7" s="22" customFormat="1" ht="150" customHeight="1" spans="1:15">
      <c r="A7" s="11">
        <v>3</v>
      </c>
      <c r="B7" s="15" t="s">
        <v>22</v>
      </c>
      <c r="C7" s="33" t="s">
        <v>29</v>
      </c>
      <c r="D7" s="33" t="s">
        <v>27</v>
      </c>
      <c r="E7" s="34"/>
      <c r="F7" s="35">
        <v>1180</v>
      </c>
      <c r="G7" s="35">
        <f t="shared" si="0"/>
        <v>1180</v>
      </c>
      <c r="H7" s="35">
        <v>90</v>
      </c>
      <c r="I7" s="36">
        <v>1.53</v>
      </c>
      <c r="J7" s="36">
        <v>20</v>
      </c>
      <c r="K7" s="36">
        <v>18.31</v>
      </c>
      <c r="L7" s="36">
        <v>30</v>
      </c>
      <c r="M7" s="36">
        <v>10</v>
      </c>
      <c r="N7" s="37">
        <f t="shared" si="1"/>
        <v>79.84</v>
      </c>
      <c r="O7" s="38" t="s">
        <v>30</v>
      </c>
    </row>
    <row r="8" s="22" customFormat="1" ht="78.75" spans="1:15">
      <c r="A8" s="11">
        <v>4</v>
      </c>
      <c r="B8" s="15" t="s">
        <v>22</v>
      </c>
      <c r="C8" s="33" t="s">
        <v>31</v>
      </c>
      <c r="D8" s="33" t="s">
        <v>27</v>
      </c>
      <c r="E8" s="34"/>
      <c r="F8" s="35">
        <v>1036</v>
      </c>
      <c r="G8" s="35">
        <f t="shared" si="0"/>
        <v>1036</v>
      </c>
      <c r="H8" s="35">
        <v>1036</v>
      </c>
      <c r="I8" s="36">
        <v>20</v>
      </c>
      <c r="J8" s="36">
        <v>20</v>
      </c>
      <c r="K8" s="36">
        <v>20</v>
      </c>
      <c r="L8" s="36">
        <v>27</v>
      </c>
      <c r="M8" s="36">
        <v>10</v>
      </c>
      <c r="N8" s="37">
        <f t="shared" si="1"/>
        <v>97</v>
      </c>
      <c r="O8" s="38" t="s">
        <v>32</v>
      </c>
    </row>
    <row r="9" s="22" customFormat="1" ht="75" customHeight="1" spans="1:15">
      <c r="A9" s="11">
        <v>5</v>
      </c>
      <c r="B9" s="15" t="s">
        <v>22</v>
      </c>
      <c r="C9" s="33" t="s">
        <v>33</v>
      </c>
      <c r="D9" s="33" t="s">
        <v>34</v>
      </c>
      <c r="E9" s="34"/>
      <c r="F9" s="35">
        <v>4590</v>
      </c>
      <c r="G9" s="35">
        <f t="shared" si="0"/>
        <v>4590</v>
      </c>
      <c r="H9" s="35">
        <v>4590</v>
      </c>
      <c r="I9" s="36">
        <v>20</v>
      </c>
      <c r="J9" s="36">
        <v>20</v>
      </c>
      <c r="K9" s="36">
        <v>20</v>
      </c>
      <c r="L9" s="36">
        <v>27</v>
      </c>
      <c r="M9" s="36">
        <v>10</v>
      </c>
      <c r="N9" s="37">
        <f t="shared" si="1"/>
        <v>97</v>
      </c>
      <c r="O9" s="38" t="s">
        <v>35</v>
      </c>
    </row>
    <row r="10" s="22" customFormat="1" ht="67.5" spans="1:15">
      <c r="A10" s="11">
        <v>6</v>
      </c>
      <c r="B10" s="15" t="s">
        <v>22</v>
      </c>
      <c r="C10" s="39" t="s">
        <v>36</v>
      </c>
      <c r="D10" s="33" t="s">
        <v>37</v>
      </c>
      <c r="E10" s="34"/>
      <c r="F10" s="35">
        <v>1050</v>
      </c>
      <c r="G10" s="35">
        <f t="shared" si="0"/>
        <v>1050</v>
      </c>
      <c r="H10" s="35">
        <v>350.8</v>
      </c>
      <c r="I10" s="40">
        <f t="shared" ref="I10:I12" si="2">20*H10/G10</f>
        <v>6.68190476190476</v>
      </c>
      <c r="J10" s="36">
        <v>20</v>
      </c>
      <c r="K10" s="36">
        <v>19.07</v>
      </c>
      <c r="L10" s="36">
        <v>16</v>
      </c>
      <c r="M10" s="36">
        <v>10</v>
      </c>
      <c r="N10" s="37">
        <f t="shared" si="1"/>
        <v>71.7519047619048</v>
      </c>
      <c r="O10" s="38" t="s">
        <v>38</v>
      </c>
    </row>
    <row r="11" s="22" customFormat="1" ht="178" customHeight="1" spans="1:15">
      <c r="A11" s="11">
        <v>7</v>
      </c>
      <c r="B11" s="15" t="s">
        <v>22</v>
      </c>
      <c r="C11" s="41" t="s">
        <v>39</v>
      </c>
      <c r="D11" s="33" t="s">
        <v>40</v>
      </c>
      <c r="E11" s="34">
        <v>10000</v>
      </c>
      <c r="F11" s="35">
        <v>0</v>
      </c>
      <c r="G11" s="35">
        <f t="shared" si="0"/>
        <v>10000</v>
      </c>
      <c r="H11" s="35">
        <v>6990</v>
      </c>
      <c r="I11" s="40">
        <f t="shared" si="2"/>
        <v>13.98</v>
      </c>
      <c r="J11" s="36">
        <v>20</v>
      </c>
      <c r="K11" s="36">
        <v>20</v>
      </c>
      <c r="L11" s="36">
        <v>30</v>
      </c>
      <c r="M11" s="36">
        <v>10</v>
      </c>
      <c r="N11" s="37">
        <f t="shared" si="1"/>
        <v>93.98</v>
      </c>
      <c r="O11" s="38" t="s">
        <v>41</v>
      </c>
    </row>
    <row r="12" s="22" customFormat="1" ht="67.5" spans="1:15">
      <c r="A12" s="11">
        <v>8</v>
      </c>
      <c r="B12" s="15" t="s">
        <v>22</v>
      </c>
      <c r="C12" s="41" t="s">
        <v>42</v>
      </c>
      <c r="D12" s="33" t="s">
        <v>43</v>
      </c>
      <c r="E12" s="34"/>
      <c r="F12" s="35">
        <v>21738</v>
      </c>
      <c r="G12" s="35">
        <f t="shared" si="0"/>
        <v>21738</v>
      </c>
      <c r="H12" s="35">
        <v>10876</v>
      </c>
      <c r="I12" s="40">
        <f t="shared" si="2"/>
        <v>10.0064403348974</v>
      </c>
      <c r="J12" s="36">
        <v>19</v>
      </c>
      <c r="K12" s="36">
        <v>18</v>
      </c>
      <c r="L12" s="36">
        <v>29.25</v>
      </c>
      <c r="M12" s="36">
        <v>10</v>
      </c>
      <c r="N12" s="37">
        <f t="shared" si="1"/>
        <v>86.2564403348974</v>
      </c>
      <c r="O12" s="38" t="s">
        <v>44</v>
      </c>
    </row>
    <row r="13" s="22" customFormat="1" ht="69" customHeight="1" spans="1:15">
      <c r="A13" s="11">
        <v>9</v>
      </c>
      <c r="B13" s="15" t="s">
        <v>22</v>
      </c>
      <c r="C13" s="15" t="s">
        <v>45</v>
      </c>
      <c r="D13" s="15" t="s">
        <v>37</v>
      </c>
      <c r="E13" s="11">
        <v>100</v>
      </c>
      <c r="F13" s="11">
        <v>0</v>
      </c>
      <c r="G13" s="11">
        <v>100</v>
      </c>
      <c r="H13" s="11">
        <v>57.200154</v>
      </c>
      <c r="I13" s="11">
        <v>11.4</v>
      </c>
      <c r="J13" s="11">
        <v>20</v>
      </c>
      <c r="K13" s="11">
        <v>20</v>
      </c>
      <c r="L13" s="11">
        <v>30</v>
      </c>
      <c r="M13" s="11">
        <v>10</v>
      </c>
      <c r="N13" s="11">
        <v>91.4</v>
      </c>
      <c r="O13" s="15" t="s">
        <v>46</v>
      </c>
    </row>
    <row r="14" s="22" customFormat="1" ht="78" customHeight="1" spans="1:15">
      <c r="A14" s="11">
        <v>10</v>
      </c>
      <c r="B14" s="15" t="s">
        <v>22</v>
      </c>
      <c r="C14" s="15" t="s">
        <v>47</v>
      </c>
      <c r="D14" s="15" t="s">
        <v>37</v>
      </c>
      <c r="E14" s="11">
        <v>0</v>
      </c>
      <c r="F14" s="11">
        <v>220</v>
      </c>
      <c r="G14" s="11">
        <v>220</v>
      </c>
      <c r="H14" s="11">
        <v>220</v>
      </c>
      <c r="I14" s="11">
        <v>20</v>
      </c>
      <c r="J14" s="11">
        <v>20</v>
      </c>
      <c r="K14" s="11">
        <v>20</v>
      </c>
      <c r="L14" s="11">
        <v>30</v>
      </c>
      <c r="M14" s="11">
        <v>10</v>
      </c>
      <c r="N14" s="11">
        <v>100</v>
      </c>
      <c r="O14" s="15"/>
    </row>
    <row r="15" s="22" customFormat="1" ht="83" customHeight="1" spans="1:15">
      <c r="A15" s="11">
        <v>11</v>
      </c>
      <c r="B15" s="15" t="s">
        <v>22</v>
      </c>
      <c r="C15" s="15" t="s">
        <v>48</v>
      </c>
      <c r="D15" s="15" t="s">
        <v>37</v>
      </c>
      <c r="E15" s="11">
        <v>0</v>
      </c>
      <c r="F15" s="11">
        <v>384</v>
      </c>
      <c r="G15" s="11">
        <v>384</v>
      </c>
      <c r="H15" s="11">
        <v>384</v>
      </c>
      <c r="I15" s="11">
        <v>20</v>
      </c>
      <c r="J15" s="11">
        <v>20</v>
      </c>
      <c r="K15" s="11">
        <v>20</v>
      </c>
      <c r="L15" s="11">
        <v>30</v>
      </c>
      <c r="M15" s="11">
        <v>10</v>
      </c>
      <c r="N15" s="11">
        <v>100</v>
      </c>
      <c r="O15" s="15"/>
    </row>
    <row r="16" s="22" customFormat="1" ht="61" customHeight="1" spans="1:15">
      <c r="A16" s="11">
        <v>12</v>
      </c>
      <c r="B16" s="15" t="s">
        <v>22</v>
      </c>
      <c r="C16" s="15" t="s">
        <v>49</v>
      </c>
      <c r="D16" s="15" t="s">
        <v>37</v>
      </c>
      <c r="E16" s="11">
        <v>0</v>
      </c>
      <c r="F16" s="11">
        <v>790</v>
      </c>
      <c r="G16" s="11">
        <v>790</v>
      </c>
      <c r="H16" s="42">
        <v>790</v>
      </c>
      <c r="I16" s="43">
        <v>20</v>
      </c>
      <c r="J16" s="11">
        <v>20</v>
      </c>
      <c r="K16" s="11">
        <v>20</v>
      </c>
      <c r="L16" s="11">
        <v>30</v>
      </c>
      <c r="M16" s="11">
        <v>10</v>
      </c>
      <c r="N16" s="11">
        <v>100</v>
      </c>
      <c r="O16" s="15"/>
    </row>
    <row r="17" s="22" customFormat="1" ht="30" customHeight="1" spans="1:15">
      <c r="A17" s="11">
        <v>13</v>
      </c>
      <c r="B17" s="15" t="s">
        <v>22</v>
      </c>
      <c r="C17" s="15" t="s">
        <v>50</v>
      </c>
      <c r="D17" s="15" t="s">
        <v>40</v>
      </c>
      <c r="E17" s="11">
        <v>0</v>
      </c>
      <c r="F17" s="11">
        <v>130</v>
      </c>
      <c r="G17" s="11">
        <v>130</v>
      </c>
      <c r="H17" s="11">
        <v>130</v>
      </c>
      <c r="I17" s="11">
        <v>20</v>
      </c>
      <c r="J17" s="11">
        <v>20</v>
      </c>
      <c r="K17" s="11">
        <v>20</v>
      </c>
      <c r="L17" s="11">
        <v>30</v>
      </c>
      <c r="M17" s="11">
        <v>10</v>
      </c>
      <c r="N17" s="11">
        <v>100</v>
      </c>
      <c r="O17" s="15"/>
    </row>
    <row r="18" s="22" customFormat="1" ht="30" customHeight="1" spans="1:15">
      <c r="A18" s="11">
        <v>14</v>
      </c>
      <c r="B18" s="15" t="s">
        <v>22</v>
      </c>
      <c r="C18" s="8" t="s">
        <v>51</v>
      </c>
      <c r="D18" s="8" t="s">
        <v>40</v>
      </c>
      <c r="E18" s="3">
        <v>0</v>
      </c>
      <c r="F18" s="3">
        <v>557</v>
      </c>
      <c r="G18" s="3">
        <v>557</v>
      </c>
      <c r="H18" s="3">
        <v>557</v>
      </c>
      <c r="I18" s="3">
        <v>20</v>
      </c>
      <c r="J18" s="3">
        <v>20</v>
      </c>
      <c r="K18" s="3">
        <v>20</v>
      </c>
      <c r="L18" s="3">
        <v>30</v>
      </c>
      <c r="M18" s="3">
        <v>10</v>
      </c>
      <c r="N18" s="3">
        <v>100</v>
      </c>
      <c r="O18" s="8"/>
    </row>
    <row r="19" s="22" customFormat="1" ht="94.5" spans="1:15">
      <c r="A19" s="11">
        <v>15</v>
      </c>
      <c r="B19" s="15" t="s">
        <v>22</v>
      </c>
      <c r="C19" s="15" t="s">
        <v>52</v>
      </c>
      <c r="D19" s="15" t="s">
        <v>40</v>
      </c>
      <c r="E19" s="11">
        <v>0</v>
      </c>
      <c r="F19" s="11">
        <v>491</v>
      </c>
      <c r="G19" s="11">
        <v>491</v>
      </c>
      <c r="H19" s="11">
        <v>491</v>
      </c>
      <c r="I19" s="11">
        <v>20</v>
      </c>
      <c r="J19" s="11">
        <v>20</v>
      </c>
      <c r="K19" s="11">
        <v>20</v>
      </c>
      <c r="L19" s="11">
        <v>30</v>
      </c>
      <c r="M19" s="11">
        <v>10</v>
      </c>
      <c r="N19" s="11">
        <v>100</v>
      </c>
      <c r="O19" s="15"/>
    </row>
    <row r="20" s="22" customFormat="1" ht="54" spans="1:15">
      <c r="A20" s="11">
        <v>16</v>
      </c>
      <c r="B20" s="15" t="s">
        <v>22</v>
      </c>
      <c r="C20" s="15" t="s">
        <v>53</v>
      </c>
      <c r="D20" s="15" t="s">
        <v>40</v>
      </c>
      <c r="E20" s="11">
        <v>50</v>
      </c>
      <c r="F20" s="11">
        <v>0</v>
      </c>
      <c r="G20" s="11">
        <v>50</v>
      </c>
      <c r="H20" s="42">
        <v>35.7</v>
      </c>
      <c r="I20" s="42">
        <v>14.28</v>
      </c>
      <c r="J20" s="11">
        <v>20</v>
      </c>
      <c r="K20" s="11">
        <v>17.9</v>
      </c>
      <c r="L20" s="11">
        <v>30</v>
      </c>
      <c r="M20" s="11">
        <v>10</v>
      </c>
      <c r="N20" s="11">
        <v>92.18</v>
      </c>
      <c r="O20" s="44"/>
    </row>
    <row r="21" s="22" customFormat="1" ht="40.5" spans="1:15">
      <c r="A21" s="11">
        <v>17</v>
      </c>
      <c r="B21" s="15" t="s">
        <v>22</v>
      </c>
      <c r="C21" s="15" t="s">
        <v>54</v>
      </c>
      <c r="D21" s="15" t="s">
        <v>40</v>
      </c>
      <c r="E21" s="11">
        <v>78.76</v>
      </c>
      <c r="F21" s="11">
        <v>0</v>
      </c>
      <c r="G21" s="11">
        <v>78.76</v>
      </c>
      <c r="H21" s="11">
        <v>78.76</v>
      </c>
      <c r="I21" s="11">
        <v>20</v>
      </c>
      <c r="J21" s="11">
        <v>20</v>
      </c>
      <c r="K21" s="11">
        <v>20</v>
      </c>
      <c r="L21" s="11">
        <v>30</v>
      </c>
      <c r="M21" s="11">
        <v>10</v>
      </c>
      <c r="N21" s="11">
        <v>100</v>
      </c>
      <c r="O21" s="15"/>
    </row>
    <row r="22" s="22" customFormat="1" ht="40.5" spans="1:15">
      <c r="A22" s="11">
        <v>18</v>
      </c>
      <c r="B22" s="15" t="s">
        <v>22</v>
      </c>
      <c r="C22" s="15" t="s">
        <v>55</v>
      </c>
      <c r="D22" s="15" t="s">
        <v>40</v>
      </c>
      <c r="E22" s="11">
        <v>30</v>
      </c>
      <c r="F22" s="11"/>
      <c r="G22" s="11">
        <v>30</v>
      </c>
      <c r="H22" s="11">
        <v>23.39</v>
      </c>
      <c r="I22" s="11">
        <v>15.59</v>
      </c>
      <c r="J22" s="11">
        <v>20</v>
      </c>
      <c r="K22" s="11">
        <v>20</v>
      </c>
      <c r="L22" s="11">
        <v>30</v>
      </c>
      <c r="M22" s="11">
        <v>10</v>
      </c>
      <c r="N22" s="11">
        <v>95.59</v>
      </c>
      <c r="O22" s="15"/>
    </row>
    <row r="23" s="22" customFormat="1" ht="30" customHeight="1" spans="1:15">
      <c r="A23" s="11">
        <v>19</v>
      </c>
      <c r="B23" s="15" t="s">
        <v>22</v>
      </c>
      <c r="C23" s="11" t="s">
        <v>56</v>
      </c>
      <c r="D23" s="11" t="s">
        <v>57</v>
      </c>
      <c r="E23" s="11">
        <v>46</v>
      </c>
      <c r="F23" s="11"/>
      <c r="G23" s="11">
        <v>46</v>
      </c>
      <c r="H23" s="42">
        <v>30.45</v>
      </c>
      <c r="I23" s="11">
        <v>13.24</v>
      </c>
      <c r="J23" s="11">
        <v>18</v>
      </c>
      <c r="K23" s="11">
        <v>20</v>
      </c>
      <c r="L23" s="11">
        <v>30</v>
      </c>
      <c r="M23" s="11">
        <v>10</v>
      </c>
      <c r="N23" s="11">
        <v>91.24</v>
      </c>
      <c r="O23" s="44"/>
    </row>
    <row r="24" s="22" customFormat="1" ht="30" customHeight="1" spans="1:15">
      <c r="A24" s="11">
        <v>20</v>
      </c>
      <c r="B24" s="15" t="s">
        <v>22</v>
      </c>
      <c r="C24" s="11" t="s">
        <v>58</v>
      </c>
      <c r="D24" s="11" t="s">
        <v>57</v>
      </c>
      <c r="E24" s="11">
        <v>2</v>
      </c>
      <c r="F24" s="11">
        <v>0</v>
      </c>
      <c r="G24" s="11">
        <v>2</v>
      </c>
      <c r="H24" s="42">
        <v>1.0728</v>
      </c>
      <c r="I24" s="11">
        <v>10.728</v>
      </c>
      <c r="J24" s="11">
        <v>20</v>
      </c>
      <c r="K24" s="11">
        <v>20</v>
      </c>
      <c r="L24" s="11">
        <v>30</v>
      </c>
      <c r="M24" s="11">
        <v>10</v>
      </c>
      <c r="N24" s="11">
        <v>90.728</v>
      </c>
      <c r="O24" s="11"/>
    </row>
    <row r="25" s="22" customFormat="1" ht="30" customHeight="1" spans="1:15">
      <c r="A25" s="11">
        <v>21</v>
      </c>
      <c r="B25" s="15" t="s">
        <v>22</v>
      </c>
      <c r="C25" s="11" t="s">
        <v>59</v>
      </c>
      <c r="D25" s="11" t="s">
        <v>57</v>
      </c>
      <c r="E25" s="11">
        <v>90</v>
      </c>
      <c r="F25" s="11">
        <v>0</v>
      </c>
      <c r="G25" s="11">
        <v>90</v>
      </c>
      <c r="H25" s="42">
        <v>82.5</v>
      </c>
      <c r="I25" s="11">
        <v>18.33</v>
      </c>
      <c r="J25" s="11">
        <v>20</v>
      </c>
      <c r="K25" s="11">
        <v>20</v>
      </c>
      <c r="L25" s="11">
        <v>30</v>
      </c>
      <c r="M25" s="11">
        <v>10</v>
      </c>
      <c r="N25" s="11">
        <f>SUM(I25:M25)</f>
        <v>98.33</v>
      </c>
      <c r="O25" s="11"/>
    </row>
    <row r="26" s="22" customFormat="1" ht="30" customHeight="1" spans="1:15">
      <c r="A26" s="11">
        <v>22</v>
      </c>
      <c r="B26" s="15" t="s">
        <v>22</v>
      </c>
      <c r="C26" s="11" t="s">
        <v>31</v>
      </c>
      <c r="D26" s="11" t="s">
        <v>57</v>
      </c>
      <c r="E26" s="11"/>
      <c r="F26" s="11">
        <v>21.6</v>
      </c>
      <c r="G26" s="11">
        <v>21.6</v>
      </c>
      <c r="H26" s="42">
        <v>21.6</v>
      </c>
      <c r="I26" s="11">
        <v>20</v>
      </c>
      <c r="J26" s="11">
        <v>20</v>
      </c>
      <c r="K26" s="11">
        <v>20</v>
      </c>
      <c r="L26" s="11">
        <v>30</v>
      </c>
      <c r="M26" s="11">
        <v>10</v>
      </c>
      <c r="N26" s="11">
        <f>SUM(I26:M26)</f>
        <v>100</v>
      </c>
      <c r="O26" s="11"/>
    </row>
    <row r="27" s="22" customFormat="1" ht="81" spans="1:15">
      <c r="A27" s="11">
        <v>23</v>
      </c>
      <c r="B27" s="15" t="s">
        <v>22</v>
      </c>
      <c r="C27" s="15" t="s">
        <v>60</v>
      </c>
      <c r="D27" s="15" t="s">
        <v>61</v>
      </c>
      <c r="E27" s="11"/>
      <c r="F27" s="42">
        <v>232.5</v>
      </c>
      <c r="G27" s="42">
        <v>232.5</v>
      </c>
      <c r="H27" s="42">
        <v>232</v>
      </c>
      <c r="I27" s="11">
        <v>19.96</v>
      </c>
      <c r="J27" s="11">
        <v>20</v>
      </c>
      <c r="K27" s="11">
        <v>20</v>
      </c>
      <c r="L27" s="11">
        <v>30</v>
      </c>
      <c r="M27" s="11">
        <v>10</v>
      </c>
      <c r="N27" s="11">
        <v>99.96</v>
      </c>
      <c r="O27" s="15"/>
    </row>
    <row r="28" s="22" customFormat="1" ht="81" spans="1:15">
      <c r="A28" s="11">
        <v>24</v>
      </c>
      <c r="B28" s="15" t="s">
        <v>22</v>
      </c>
      <c r="C28" s="15" t="s">
        <v>60</v>
      </c>
      <c r="D28" s="15" t="s">
        <v>61</v>
      </c>
      <c r="E28" s="11"/>
      <c r="F28" s="42">
        <v>331</v>
      </c>
      <c r="G28" s="42">
        <v>331</v>
      </c>
      <c r="H28" s="42">
        <v>331</v>
      </c>
      <c r="I28" s="11">
        <v>20</v>
      </c>
      <c r="J28" s="11">
        <v>20</v>
      </c>
      <c r="K28" s="11">
        <v>20</v>
      </c>
      <c r="L28" s="11">
        <v>30</v>
      </c>
      <c r="M28" s="11">
        <v>10</v>
      </c>
      <c r="N28" s="11">
        <v>100</v>
      </c>
      <c r="O28" s="15"/>
    </row>
    <row r="29" s="22" customFormat="1" ht="54" spans="1:15">
      <c r="A29" s="11">
        <v>25</v>
      </c>
      <c r="B29" s="15" t="s">
        <v>22</v>
      </c>
      <c r="C29" s="15" t="s">
        <v>62</v>
      </c>
      <c r="D29" s="15" t="s">
        <v>61</v>
      </c>
      <c r="E29" s="11"/>
      <c r="F29" s="42">
        <v>114</v>
      </c>
      <c r="G29" s="42">
        <v>114</v>
      </c>
      <c r="H29" s="42">
        <v>108</v>
      </c>
      <c r="I29" s="11">
        <v>19</v>
      </c>
      <c r="J29" s="11">
        <v>20</v>
      </c>
      <c r="K29" s="11">
        <v>20</v>
      </c>
      <c r="L29" s="11">
        <v>30</v>
      </c>
      <c r="M29" s="11">
        <v>10</v>
      </c>
      <c r="N29" s="11">
        <v>99</v>
      </c>
      <c r="O29" s="15"/>
    </row>
    <row r="30" s="22" customFormat="1" ht="54" spans="1:15">
      <c r="A30" s="11">
        <v>26</v>
      </c>
      <c r="B30" s="15" t="s">
        <v>22</v>
      </c>
      <c r="C30" s="15" t="s">
        <v>63</v>
      </c>
      <c r="D30" s="15" t="s">
        <v>61</v>
      </c>
      <c r="E30" s="11"/>
      <c r="F30" s="42">
        <v>920</v>
      </c>
      <c r="G30" s="42">
        <v>920</v>
      </c>
      <c r="H30" s="42">
        <v>900</v>
      </c>
      <c r="I30" s="11">
        <v>19.57</v>
      </c>
      <c r="J30" s="11">
        <v>20</v>
      </c>
      <c r="K30" s="11">
        <v>20</v>
      </c>
      <c r="L30" s="11">
        <v>30</v>
      </c>
      <c r="M30" s="11">
        <v>10</v>
      </c>
      <c r="N30" s="11">
        <v>99.57</v>
      </c>
      <c r="O30" s="15"/>
    </row>
    <row r="31" s="22" customFormat="1" ht="67.5" spans="1:15">
      <c r="A31" s="11">
        <v>27</v>
      </c>
      <c r="B31" s="15" t="s">
        <v>22</v>
      </c>
      <c r="C31" s="15" t="s">
        <v>29</v>
      </c>
      <c r="D31" s="15" t="s">
        <v>61</v>
      </c>
      <c r="E31" s="11"/>
      <c r="F31" s="42">
        <v>109.2</v>
      </c>
      <c r="G31" s="42">
        <v>109.2</v>
      </c>
      <c r="H31" s="42">
        <v>109.2</v>
      </c>
      <c r="I31" s="11">
        <v>20</v>
      </c>
      <c r="J31" s="11">
        <v>20</v>
      </c>
      <c r="K31" s="11">
        <v>20</v>
      </c>
      <c r="L31" s="11">
        <v>30</v>
      </c>
      <c r="M31" s="11">
        <v>10</v>
      </c>
      <c r="N31" s="11">
        <v>100</v>
      </c>
      <c r="O31" s="15"/>
    </row>
    <row r="32" s="22" customFormat="1" ht="39" customHeight="1" spans="1:15">
      <c r="A32" s="11">
        <v>28</v>
      </c>
      <c r="B32" s="15" t="s">
        <v>22</v>
      </c>
      <c r="C32" s="45" t="s">
        <v>33</v>
      </c>
      <c r="D32" s="15" t="s">
        <v>61</v>
      </c>
      <c r="E32" s="11"/>
      <c r="F32" s="42">
        <v>46.8</v>
      </c>
      <c r="G32" s="42">
        <v>46.8</v>
      </c>
      <c r="H32" s="42">
        <v>46.8</v>
      </c>
      <c r="I32" s="11">
        <v>20</v>
      </c>
      <c r="J32" s="11">
        <v>20</v>
      </c>
      <c r="K32" s="11">
        <v>20</v>
      </c>
      <c r="L32" s="11">
        <v>30</v>
      </c>
      <c r="M32" s="11">
        <v>10</v>
      </c>
      <c r="N32" s="11">
        <f t="shared" ref="N32:N34" si="3">SUM(I32:M32)</f>
        <v>100</v>
      </c>
      <c r="O32" s="15"/>
    </row>
    <row r="33" s="22" customFormat="1" ht="81" spans="1:15">
      <c r="A33" s="11">
        <v>29</v>
      </c>
      <c r="B33" s="15" t="s">
        <v>22</v>
      </c>
      <c r="C33" s="15" t="s">
        <v>64</v>
      </c>
      <c r="D33" s="15" t="s">
        <v>61</v>
      </c>
      <c r="E33" s="11"/>
      <c r="F33" s="42">
        <v>280</v>
      </c>
      <c r="G33" s="42">
        <v>280</v>
      </c>
      <c r="H33" s="42">
        <v>280</v>
      </c>
      <c r="I33" s="11">
        <v>20</v>
      </c>
      <c r="J33" s="11">
        <v>20</v>
      </c>
      <c r="K33" s="11">
        <v>20</v>
      </c>
      <c r="L33" s="11">
        <v>30</v>
      </c>
      <c r="M33" s="11">
        <v>10</v>
      </c>
      <c r="N33" s="11">
        <f t="shared" si="3"/>
        <v>100</v>
      </c>
      <c r="O33" s="15"/>
    </row>
    <row r="34" s="22" customFormat="1" ht="54" spans="1:15">
      <c r="A34" s="11">
        <v>30</v>
      </c>
      <c r="B34" s="15" t="s">
        <v>22</v>
      </c>
      <c r="C34" s="15" t="s">
        <v>65</v>
      </c>
      <c r="D34" s="15" t="s">
        <v>61</v>
      </c>
      <c r="E34" s="11"/>
      <c r="F34" s="42">
        <v>105</v>
      </c>
      <c r="G34" s="42">
        <v>105</v>
      </c>
      <c r="H34" s="42">
        <v>105</v>
      </c>
      <c r="I34" s="11">
        <v>20</v>
      </c>
      <c r="J34" s="11">
        <v>20</v>
      </c>
      <c r="K34" s="11">
        <v>20</v>
      </c>
      <c r="L34" s="11">
        <v>30</v>
      </c>
      <c r="M34" s="11">
        <v>10</v>
      </c>
      <c r="N34" s="11">
        <f t="shared" si="3"/>
        <v>100</v>
      </c>
      <c r="O34" s="15"/>
    </row>
    <row r="35" s="22" customFormat="1" ht="81" spans="1:15">
      <c r="A35" s="11">
        <v>31</v>
      </c>
      <c r="B35" s="15" t="s">
        <v>22</v>
      </c>
      <c r="C35" s="15" t="s">
        <v>66</v>
      </c>
      <c r="D35" s="15" t="s">
        <v>67</v>
      </c>
      <c r="E35" s="11">
        <v>40</v>
      </c>
      <c r="F35" s="11"/>
      <c r="G35" s="42">
        <v>40</v>
      </c>
      <c r="H35" s="42">
        <v>29.5</v>
      </c>
      <c r="I35" s="46">
        <v>14.75</v>
      </c>
      <c r="J35" s="11">
        <v>20</v>
      </c>
      <c r="K35" s="11">
        <v>20</v>
      </c>
      <c r="L35" s="11">
        <v>30</v>
      </c>
      <c r="M35" s="11">
        <v>10</v>
      </c>
      <c r="N35" s="11">
        <v>94.75</v>
      </c>
      <c r="O35" s="15"/>
    </row>
    <row r="36" s="22" customFormat="1" ht="40.5" spans="1:15">
      <c r="A36" s="11">
        <v>32</v>
      </c>
      <c r="B36" s="15" t="s">
        <v>22</v>
      </c>
      <c r="C36" s="15" t="s">
        <v>68</v>
      </c>
      <c r="D36" s="15" t="s">
        <v>69</v>
      </c>
      <c r="E36" s="42">
        <v>484</v>
      </c>
      <c r="F36" s="11"/>
      <c r="G36" s="42">
        <v>484</v>
      </c>
      <c r="H36" s="11">
        <v>350.5</v>
      </c>
      <c r="I36" s="11">
        <v>14.5</v>
      </c>
      <c r="J36" s="11">
        <v>20</v>
      </c>
      <c r="K36" s="11">
        <v>20</v>
      </c>
      <c r="L36" s="11">
        <v>30</v>
      </c>
      <c r="M36" s="11">
        <v>10</v>
      </c>
      <c r="N36" s="11">
        <v>94.5</v>
      </c>
      <c r="O36" s="15"/>
    </row>
    <row r="37" s="22" customFormat="1" ht="108" spans="1:15">
      <c r="A37" s="11">
        <v>33</v>
      </c>
      <c r="B37" s="15" t="s">
        <v>22</v>
      </c>
      <c r="C37" s="15" t="s">
        <v>70</v>
      </c>
      <c r="D37" s="15" t="s">
        <v>69</v>
      </c>
      <c r="E37" s="11"/>
      <c r="F37" s="11">
        <v>23.06</v>
      </c>
      <c r="G37" s="11">
        <v>23.06</v>
      </c>
      <c r="H37" s="11">
        <v>23.06</v>
      </c>
      <c r="I37" s="11">
        <v>20</v>
      </c>
      <c r="J37" s="11">
        <v>20</v>
      </c>
      <c r="K37" s="11">
        <v>20</v>
      </c>
      <c r="L37" s="11">
        <v>30</v>
      </c>
      <c r="M37" s="11">
        <v>10</v>
      </c>
      <c r="N37" s="11">
        <v>100</v>
      </c>
      <c r="O37" s="15"/>
    </row>
  </sheetData>
  <mergeCells count="12">
    <mergeCell ref="A1:O1"/>
    <mergeCell ref="A2:B2"/>
    <mergeCell ref="E2:F2"/>
    <mergeCell ref="G2:H2"/>
    <mergeCell ref="E3:G3"/>
    <mergeCell ref="I3:N3"/>
    <mergeCell ref="A3:A4"/>
    <mergeCell ref="B3:B4"/>
    <mergeCell ref="C3:C4"/>
    <mergeCell ref="D3:D4"/>
    <mergeCell ref="H3:H4"/>
    <mergeCell ref="O3:O4"/>
  </mergeCells>
  <pageMargins left="0" right="0" top="0.2125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K19" sqref="K19"/>
    </sheetView>
  </sheetViews>
  <sheetFormatPr defaultColWidth="9" defaultRowHeight="13.5"/>
  <cols>
    <col min="3" max="5" width="11" customWidth="1"/>
    <col min="6" max="10" width="10.25" customWidth="1"/>
    <col min="17" max="17" width="14.25" customWidth="1"/>
  </cols>
  <sheetData>
    <row r="1" ht="25.5" spans="1:17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t="s">
        <v>1</v>
      </c>
      <c r="C2" t="s">
        <v>2</v>
      </c>
      <c r="F2" t="s">
        <v>3</v>
      </c>
      <c r="G2">
        <v>83890726</v>
      </c>
      <c r="Q2" t="s">
        <v>4</v>
      </c>
    </row>
    <row r="3" spans="1:17">
      <c r="A3" s="2" t="s">
        <v>5</v>
      </c>
      <c r="B3" s="3" t="s">
        <v>72</v>
      </c>
      <c r="C3" s="2" t="s">
        <v>6</v>
      </c>
      <c r="D3" s="2" t="s">
        <v>7</v>
      </c>
      <c r="E3" s="2" t="s">
        <v>8</v>
      </c>
      <c r="F3" s="4" t="s">
        <v>9</v>
      </c>
      <c r="G3" s="5"/>
      <c r="H3" s="6"/>
      <c r="I3" s="3" t="s">
        <v>10</v>
      </c>
      <c r="J3" s="2" t="s">
        <v>73</v>
      </c>
      <c r="K3" s="4" t="s">
        <v>74</v>
      </c>
      <c r="L3" s="5"/>
      <c r="M3" s="7"/>
      <c r="N3" s="7"/>
      <c r="O3" s="7"/>
      <c r="P3" s="6"/>
      <c r="Q3" s="8" t="s">
        <v>12</v>
      </c>
    </row>
    <row r="4" ht="40.5" spans="1:17">
      <c r="A4" s="9"/>
      <c r="B4" s="10"/>
      <c r="C4" s="9"/>
      <c r="D4" s="9"/>
      <c r="E4" s="9"/>
      <c r="F4" s="11" t="s">
        <v>13</v>
      </c>
      <c r="G4" s="11" t="s">
        <v>14</v>
      </c>
      <c r="H4" s="12" t="s">
        <v>15</v>
      </c>
      <c r="I4" s="10"/>
      <c r="J4" s="9"/>
      <c r="K4" s="11" t="s">
        <v>16</v>
      </c>
      <c r="L4" s="11" t="s">
        <v>75</v>
      </c>
      <c r="M4" s="11" t="s">
        <v>76</v>
      </c>
      <c r="N4" s="11" t="s">
        <v>19</v>
      </c>
      <c r="O4" s="11" t="s">
        <v>77</v>
      </c>
      <c r="P4" s="12" t="s">
        <v>21</v>
      </c>
      <c r="Q4" s="13"/>
    </row>
    <row r="5" ht="54" spans="1:17">
      <c r="A5" s="14">
        <v>1</v>
      </c>
      <c r="B5" s="47" t="s">
        <v>78</v>
      </c>
      <c r="C5" s="15" t="s">
        <v>79</v>
      </c>
      <c r="D5" s="14" t="s">
        <v>80</v>
      </c>
      <c r="E5" s="15" t="s">
        <v>79</v>
      </c>
      <c r="F5" s="16">
        <v>11722.78</v>
      </c>
      <c r="G5" s="16">
        <v>59574.29</v>
      </c>
      <c r="H5" s="16">
        <f>F5+G5</f>
        <v>71297.07</v>
      </c>
      <c r="I5" s="16">
        <v>40890.49</v>
      </c>
      <c r="J5" s="17">
        <f>I5/H5</f>
        <v>0.573522726810513</v>
      </c>
      <c r="K5" s="18">
        <f>ROUND(I5/H5*20,2)</f>
        <v>11.47</v>
      </c>
      <c r="L5" s="18">
        <v>20</v>
      </c>
      <c r="M5" s="18">
        <v>19.4</v>
      </c>
      <c r="N5" s="18">
        <v>30</v>
      </c>
      <c r="O5" s="18">
        <v>10</v>
      </c>
      <c r="P5" s="18">
        <f>SUM(K5:O5)</f>
        <v>90.87</v>
      </c>
      <c r="Q5" s="19" t="s">
        <v>81</v>
      </c>
    </row>
    <row r="6" spans="1:17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</sheetData>
  <mergeCells count="9">
    <mergeCell ref="A1:Q1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附件5项目自评汇总表</vt:lpstr>
      <vt:lpstr>附件5项目整体汇总表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宋玉华</cp:lastModifiedBy>
  <dcterms:created xsi:type="dcterms:W3CDTF">2022-01-13T09:26:00Z</dcterms:created>
  <dcterms:modified xsi:type="dcterms:W3CDTF">2026-05-27T09:40:21Z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