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87" activeTab="1"/>
  </bookViews>
  <sheets>
    <sheet name="部门整体汇总表" sheetId="4" r:id="rId1"/>
    <sheet name="整体自评表" sheetId="3" r:id="rId2"/>
    <sheet name="项目自评汇总表" sheetId="1" r:id="rId3"/>
    <sheet name="党建经费" sheetId="2" r:id="rId4"/>
    <sheet name="援疆补贴" sheetId="6" r:id="rId5"/>
    <sheet name="教师待遇" sheetId="7" r:id="rId6"/>
    <sheet name="临聘人员工资" sheetId="8" r:id="rId7"/>
    <sheet name="校车补贴" sheetId="9" r:id="rId8"/>
    <sheet name="校园安保" sheetId="10" r:id="rId9"/>
    <sheet name="定额补助" sheetId="11" r:id="rId10"/>
    <sheet name="职业教育经费" sheetId="12" r:id="rId11"/>
    <sheet name="课后服务贫困生补贴" sheetId="13" r:id="rId12"/>
    <sheet name="美联学校经费" sheetId="14" r:id="rId13"/>
    <sheet name="华师合作办学" sheetId="15" r:id="rId14"/>
    <sheet name="襄阳五中合作办学" sheetId="16" r:id="rId15"/>
    <sheet name="区级公用经费" sheetId="17" r:id="rId16"/>
    <sheet name="美联学校公用经费" sheetId="18" r:id="rId17"/>
    <sheet name="校舍维修" sheetId="19" r:id="rId18"/>
    <sheet name="义务段学校教辅费" sheetId="20" r:id="rId19"/>
    <sheet name="普惠性民办幼儿园奖补资金" sheetId="21" r:id="rId20"/>
    <sheet name="资助专项" sheetId="22" r:id="rId21"/>
    <sheet name="中职免学费" sheetId="23" r:id="rId22"/>
    <sheet name="校园责任险" sheetId="24" r:id="rId23"/>
    <sheet name="珠心算" sheetId="25" r:id="rId24"/>
    <sheet name="教保专项" sheetId="26" r:id="rId25"/>
    <sheet name="非编教师" sheetId="27" r:id="rId26"/>
    <sheet name="中小学聘用制教师经费" sheetId="28" r:id="rId27"/>
    <sheet name="教育教学" sheetId="30" r:id="rId28"/>
    <sheet name="购买服务幼儿园" sheetId="32" r:id="rId29"/>
  </sheets>
  <definedNames>
    <definedName name="_xlnm._FilterDatabase" localSheetId="2" hidden="1">项目自评汇总表!$A$4:$O$30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<sst xmlns="http://schemas.openxmlformats.org/spreadsheetml/2006/main" count="1955" uniqueCount="542">
  <si>
    <t>2024年度东西湖区教育局整体自评汇总表</t>
  </si>
  <si>
    <t>填表人：张思源</t>
  </si>
  <si>
    <t>联系电话：83235609</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</si>
  <si>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</si>
  <si>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</si>
  <si>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</si>
  <si>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</si>
  <si>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</si>
  <si>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</si>
  <si>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</si>
  <si>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</si>
  <si>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</si>
  <si>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</si>
  <si>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</si>
  <si>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</si>
  <si>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</si>
  <si>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</si>
  <si>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</si>
  <si>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</si>
  <si>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</si>
  <si>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</si>
  <si>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满意度指标
（10分）</t>
  </si>
  <si>
    <t>合计</t>
  </si>
  <si>
    <t>038</t>
  </si>
  <si>
    <t>武汉市东西湖区教育局</t>
  </si>
  <si>
    <t>部门整体</t>
  </si>
  <si>
    <t>请款进度较慢。</t>
  </si>
  <si>
    <t>2024年度东西湖区教育局部门整体绩效自评表</t>
  </si>
  <si>
    <t>　　单位名称：武汉市东西湖区教育局</t>
  </si>
  <si>
    <t xml:space="preserve">                填报日期：  2025年4月15日</t>
  </si>
  <si>
    <t>单位名称</t>
  </si>
  <si>
    <t>基本支出总额</t>
  </si>
  <si>
    <t>项目支出总额</t>
  </si>
  <si>
    <t>预算执行情况（万元）
（20分）</t>
  </si>
  <si>
    <t>预算数（A）</t>
  </si>
  <si>
    <t>执行数（B）</t>
  </si>
  <si>
    <t>执行率（B/A）</t>
  </si>
  <si>
    <t>得分</t>
  </si>
  <si>
    <t>（20分*执行率）</t>
  </si>
  <si>
    <t>部门整体支出总额</t>
  </si>
  <si>
    <t>年度绩效目标1（30分）</t>
  </si>
  <si>
    <t>保障义务段公办学校经费，维持正常教学秩序。</t>
  </si>
  <si>
    <t>年度绩效指标</t>
  </si>
  <si>
    <t>一级指标</t>
  </si>
  <si>
    <t>二级指标</t>
  </si>
  <si>
    <t>三级指标</t>
  </si>
  <si>
    <t>年初目标值（A）</t>
  </si>
  <si>
    <t>实际完成值（B）</t>
  </si>
  <si>
    <t>成本指标（5分）</t>
  </si>
  <si>
    <t>经济成本指标</t>
  </si>
  <si>
    <t>初中生均标准（2分）</t>
  </si>
  <si>
    <t>135元/生·学期</t>
  </si>
  <si>
    <t>小学1-2年级生均标准（2分）</t>
  </si>
  <si>
    <t>50元/生·学期</t>
  </si>
  <si>
    <t>小学3-6年级生均标准（1分）</t>
  </si>
  <si>
    <t>70元/生·学期</t>
  </si>
  <si>
    <t>产出指标（10分）</t>
  </si>
  <si>
    <t>数量指标</t>
  </si>
  <si>
    <t>发放义务段学校数（3分）</t>
  </si>
  <si>
    <t>70所</t>
  </si>
  <si>
    <t>发放义务段学生数（4分）</t>
  </si>
  <si>
    <t>质量指标</t>
  </si>
  <si>
    <t>作业本质量合格（4分）</t>
  </si>
  <si>
    <t>合格</t>
  </si>
  <si>
    <t>时效指标</t>
  </si>
  <si>
    <t>资金拨付及时（4分）</t>
  </si>
  <si>
    <t>及时</t>
  </si>
  <si>
    <t>效益指标（5分）</t>
  </si>
  <si>
    <t>社会效益指标</t>
  </si>
  <si>
    <t>减轻家长负担，保障义务段学生学习（3分）</t>
  </si>
  <si>
    <t>减轻</t>
  </si>
  <si>
    <t>促进教育公平（2分）</t>
  </si>
  <si>
    <t>促进</t>
  </si>
  <si>
    <t>满意度指标（5分）</t>
  </si>
  <si>
    <t xml:space="preserve">   群众满意度  指标</t>
  </si>
  <si>
    <t>学生满意度（5分）</t>
  </si>
  <si>
    <t>≥90%</t>
  </si>
  <si>
    <t>年度绩效目标2（25分）</t>
  </si>
  <si>
    <t>聚焦队伍建设，推进人才兴教。</t>
  </si>
  <si>
    <t>按上级拨付要求执行</t>
  </si>
  <si>
    <t>执行</t>
  </si>
  <si>
    <t>名师工作室数量（8分）</t>
  </si>
  <si>
    <t>培训合格率（8分）</t>
  </si>
  <si>
    <t>提高教师队伍素质（8分）</t>
  </si>
  <si>
    <t>逐步提升</t>
  </si>
  <si>
    <t>参训对象满意度（6分）</t>
  </si>
  <si>
    <t>年度绩效目标3（25分）</t>
  </si>
  <si>
    <t>坚持内涵发展，促进职成教育特色发展</t>
  </si>
  <si>
    <t>产出指标（5分）</t>
  </si>
  <si>
    <t>　夯实“一校一品”的区域教育品牌优势</t>
  </si>
  <si>
    <t>夯实</t>
  </si>
  <si>
    <t>效益指标（10分）</t>
  </si>
  <si>
    <t>推进职业教育阵地建设</t>
  </si>
  <si>
    <t>推进</t>
  </si>
  <si>
    <t>师生满意度</t>
  </si>
  <si>
    <t>　≥90%</t>
  </si>
  <si>
    <t>总分</t>
  </si>
  <si>
    <t>偏差大或目标未完成原因分析</t>
  </si>
  <si>
    <t>资金执行率较低，主要原因项目请款进度较慢。</t>
  </si>
  <si>
    <t>改进措施及结果应用方案</t>
  </si>
  <si>
    <t>加强各部门之间的沟通与协作，确保请款信息的及时传递和反馈。建立定期沟通机制，及时解决请款过程中出现的问题，避免信息不畅导致的延误。提高审批效率：对于审批人员，可以进行定期的培训，提高审批效率和质量。同时，建立激励机制，鼓励审批人员积极处理请款申请，减少拖延现象。</t>
  </si>
  <si>
    <t>单位主要负责人
签批意见</t>
  </si>
  <si>
    <t xml:space="preserve">                                            
                签名：               
                           年      月      日</t>
  </si>
  <si>
    <t>2024年度教育局项目绩效自评情况汇总表</t>
  </si>
  <si>
    <t>填表人：</t>
  </si>
  <si>
    <t>联系电话：</t>
  </si>
  <si>
    <t>项目自评得分</t>
  </si>
  <si>
    <t>成本指标（20分）</t>
  </si>
  <si>
    <t>产出指标（20分）</t>
  </si>
  <si>
    <t>党建经费</t>
  </si>
  <si>
    <t>组干科</t>
  </si>
  <si>
    <t>援疆补贴</t>
  </si>
  <si>
    <t>教工科</t>
  </si>
  <si>
    <t>教师待遇</t>
  </si>
  <si>
    <t>临聘人员工资</t>
  </si>
  <si>
    <t>校车补贴</t>
  </si>
  <si>
    <t>安信办</t>
  </si>
  <si>
    <t>校园安保</t>
  </si>
  <si>
    <t>每年保安人数会根据学校数量数量有浮动，导致年末实际完成值与年初目标值存在差异。</t>
  </si>
  <si>
    <t>定额补助</t>
  </si>
  <si>
    <t>财务科</t>
  </si>
  <si>
    <t>职业教育经费</t>
  </si>
  <si>
    <t>普教科</t>
  </si>
  <si>
    <t>课后服务财政补助</t>
  </si>
  <si>
    <t>美联学校经费</t>
  </si>
  <si>
    <t>发规科</t>
  </si>
  <si>
    <t>武汉华美实验学校已运营满5年，经东西湖区教育局聘请审计机构对武汉华美实验学校办学收入进行了审核，其收入能维持学校运转, 故不应对配比教师人员拨付经费保障经费。</t>
  </si>
  <si>
    <t>华中师范大学临空港实验学校合作办学经费</t>
  </si>
  <si>
    <t>引进襄阳五中教育资源经费</t>
  </si>
  <si>
    <t>区级公用经费</t>
  </si>
  <si>
    <t>美联学校公用经费</t>
  </si>
  <si>
    <t>校舍维修</t>
  </si>
  <si>
    <t>义务段学校教辅费</t>
  </si>
  <si>
    <t>普惠性民办幼儿园奖补资金</t>
  </si>
  <si>
    <t>资助专项</t>
  </si>
  <si>
    <t>资助中心</t>
  </si>
  <si>
    <t>校园责任险</t>
  </si>
  <si>
    <t>教保中心</t>
  </si>
  <si>
    <t>珠心算工作经费</t>
  </si>
  <si>
    <t>教育发展保障中心项目</t>
  </si>
  <si>
    <t>非编教师经费</t>
  </si>
  <si>
    <t>中小学聘用制教师经费</t>
  </si>
  <si>
    <t>教育教学工作经费</t>
  </si>
  <si>
    <t>各科室</t>
  </si>
  <si>
    <t>购买服务方式举办公办幼儿园购买服务费</t>
  </si>
  <si>
    <t>中职免学费</t>
  </si>
  <si>
    <t>该项目已调减</t>
  </si>
  <si>
    <t>2024年度党建经费项目绩效自评表</t>
  </si>
  <si>
    <t>单位名称：东西湖区教育局                                    填报日期：2025年4月6日</t>
  </si>
  <si>
    <t>主管部门</t>
  </si>
  <si>
    <t>区教育局</t>
  </si>
  <si>
    <t>项目实施单位</t>
  </si>
  <si>
    <t>项目类别</t>
  </si>
  <si>
    <r>
      <rPr>
        <sz val="10.5"/>
        <color theme="1"/>
        <rFont val="宋体"/>
        <charset val="134"/>
      </rPr>
      <t xml:space="preserve">1、部门预算项目   </t>
    </r>
    <r>
      <rPr>
        <sz val="10.5"/>
        <color theme="1"/>
        <rFont val="Arial"/>
        <charset val="134"/>
      </rPr>
      <t>√</t>
    </r>
    <r>
      <rPr>
        <sz val="10.5"/>
        <color theme="1"/>
        <rFont val="宋体"/>
        <charset val="134"/>
      </rPr>
      <t xml:space="preserve">   2、区直专项   □</t>
    </r>
  </si>
  <si>
    <t>项目属性</t>
  </si>
  <si>
    <r>
      <rPr>
        <sz val="10.5"/>
        <color theme="1"/>
        <rFont val="宋体"/>
        <charset val="134"/>
      </rPr>
      <t xml:space="preserve">1、持续性项目     </t>
    </r>
    <r>
      <rPr>
        <sz val="10.5"/>
        <color theme="1"/>
        <rFont val="Arial"/>
        <charset val="134"/>
      </rPr>
      <t>√</t>
    </r>
    <r>
      <rPr>
        <sz val="10.5"/>
        <color theme="1"/>
        <rFont val="宋体"/>
        <charset val="134"/>
      </rPr>
      <t xml:space="preserve">   2、新增性项目 □</t>
    </r>
  </si>
  <si>
    <t>项目类型</t>
  </si>
  <si>
    <r>
      <rPr>
        <sz val="10.5"/>
        <color theme="1"/>
        <rFont val="宋体"/>
        <charset val="134"/>
      </rPr>
      <t xml:space="preserve">1、常年性项目     □   2、延续性项目 </t>
    </r>
    <r>
      <rPr>
        <sz val="10.5"/>
        <color theme="1"/>
        <rFont val="Arial"/>
        <charset val="134"/>
      </rPr>
      <t>√</t>
    </r>
    <r>
      <rPr>
        <sz val="10.5"/>
        <color theme="1"/>
        <rFont val="宋体"/>
        <charset val="134"/>
      </rPr>
      <t xml:space="preserve">      3、一次性项目 □</t>
    </r>
  </si>
  <si>
    <t>预算执行
情况（万元）
（20分）</t>
  </si>
  <si>
    <t>得分
（20分*执行率）</t>
  </si>
  <si>
    <t>年度财政资金总额</t>
  </si>
  <si>
    <r>
      <rPr>
        <sz val="10.5"/>
        <color theme="1"/>
        <rFont val="宋体"/>
        <charset val="134"/>
      </rPr>
      <t>年度
绩效
目标
（</t>
    </r>
    <r>
      <rPr>
        <sz val="10"/>
        <color theme="1"/>
        <rFont val="宋体"/>
        <charset val="134"/>
      </rPr>
      <t>80</t>
    </r>
    <r>
      <rPr>
        <sz val="10.5"/>
        <color theme="1"/>
        <rFont val="宋体"/>
        <charset val="134"/>
      </rPr>
      <t>分）</t>
    </r>
  </si>
  <si>
    <t>党员人均活动成本</t>
  </si>
  <si>
    <t>不低于200元/人</t>
  </si>
  <si>
    <t>全年党支部主题日活动次数</t>
  </si>
  <si>
    <t>培训合格率</t>
  </si>
  <si>
    <t>效益指标（30分）</t>
  </si>
  <si>
    <r>
      <rPr>
        <sz val="10.5"/>
        <color theme="1"/>
        <rFont val="宋体"/>
        <charset val="134"/>
      </rPr>
      <t>社会效益</t>
    </r>
    <r>
      <rPr>
        <sz val="10.5"/>
        <color theme="1"/>
        <rFont val="Calibri"/>
        <charset val="134"/>
      </rPr>
      <t xml:space="preserve">
</t>
    </r>
    <r>
      <rPr>
        <sz val="10.5"/>
        <color theme="1"/>
        <rFont val="宋体"/>
        <charset val="134"/>
      </rPr>
      <t>指标</t>
    </r>
  </si>
  <si>
    <t>提高全区教育系统党员的政治素质和服务质量</t>
  </si>
  <si>
    <t>有效提高</t>
  </si>
  <si>
    <t>满意度指标（10分）</t>
  </si>
  <si>
    <t>服务对象满意度指标</t>
  </si>
  <si>
    <t>党员满意度</t>
  </si>
  <si>
    <t>≧90%</t>
  </si>
  <si>
    <t>偏差大或
目标未完成
原因分析</t>
  </si>
  <si>
    <t>改进措施及
结果应用方案</t>
  </si>
  <si>
    <t>加强党员教育培训，丰富党员活动，提升基层党员党性修养。</t>
  </si>
  <si>
    <t xml:space="preserve">  
                         签名：               
                                                年    月     日</t>
  </si>
  <si>
    <t>备注：
1.预算执行情况口径：预算数为调整后财政资金总额（包括上年结余结转），执行数为资金使用单位财政资金实际支出数。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</si>
  <si>
    <t>2024年度援疆补贴项目绩效自评表</t>
  </si>
  <si>
    <r>
      <rPr>
        <sz val="10.5"/>
        <color theme="1"/>
        <rFont val="宋体"/>
        <charset val="134"/>
      </rPr>
      <t xml:space="preserve">1、常年性项目     □  2、延续性项目 </t>
    </r>
    <r>
      <rPr>
        <sz val="10.5"/>
        <color theme="1"/>
        <rFont val="Arial"/>
        <charset val="134"/>
      </rPr>
      <t>√</t>
    </r>
    <r>
      <rPr>
        <sz val="10.5"/>
        <color theme="1"/>
        <rFont val="宋体"/>
        <charset val="134"/>
      </rPr>
      <t xml:space="preserve">      3、一次性项目 □</t>
    </r>
  </si>
  <si>
    <t>援疆教师补助人数</t>
  </si>
  <si>
    <t>援疆教师无责任事故</t>
  </si>
  <si>
    <t>按文件规定时间执行</t>
  </si>
  <si>
    <t>按时完成</t>
  </si>
  <si>
    <t>缓解偏远地区教资不足的压力</t>
  </si>
  <si>
    <t>达标</t>
  </si>
  <si>
    <t>各类援疆、送教、补助对象满意度</t>
  </si>
  <si>
    <t>无</t>
  </si>
  <si>
    <t xml:space="preserve">
                         签名：               
                                                年    月     日</t>
  </si>
  <si>
    <t>2024年度教师待遇项目绩效自评表</t>
  </si>
  <si>
    <t>单位名称：武汉市东西湖教育局                                填报日期：2025年4月19日</t>
  </si>
  <si>
    <t>教师待遇项目</t>
  </si>
  <si>
    <t>东西湖区教育局</t>
  </si>
  <si>
    <t>成本指标  （20分）</t>
  </si>
  <si>
    <t>按上级拨付要求执行（20分）</t>
  </si>
  <si>
    <t>义务段教师人数（10分）</t>
  </si>
  <si>
    <t>绩效增量合规性（5分）</t>
  </si>
  <si>
    <t>合规</t>
  </si>
  <si>
    <t>2024年完成（5分）</t>
  </si>
  <si>
    <t>社会效益</t>
  </si>
  <si>
    <t>为打造临空品质教育提供物质保证（30分）</t>
  </si>
  <si>
    <t>服务对象满意度
指标</t>
  </si>
  <si>
    <t>教师满意度（10分）</t>
  </si>
  <si>
    <t xml:space="preserve">  
                         签名：               
                                                年    月     日</t>
  </si>
  <si>
    <t>2024年度临聘人员工资项目绩效自评表</t>
  </si>
  <si>
    <t>单位名称：武汉市东西湖教育局                                          填报日期：2025年4月19日</t>
  </si>
  <si>
    <t>1、部门预算项目   √   2、区直专项   □</t>
  </si>
  <si>
    <t>1、持续性项目     √   2、新增性项目 □</t>
  </si>
  <si>
    <t>1、常年性项目     □   2、延续性项目 √      3、一次性项目 □</t>
  </si>
  <si>
    <t>成本指标 （20分）</t>
  </si>
  <si>
    <t>发放到位人数（10分）</t>
  </si>
  <si>
    <t>发放合规率（5分）</t>
  </si>
  <si>
    <t>每月按时发放（5分）</t>
  </si>
  <si>
    <t>满足各学校教学工作需求，确保学校教育教学工作正常进行（30分）</t>
  </si>
  <si>
    <t>满足</t>
  </si>
  <si>
    <t>满意度
指标
（10分）</t>
  </si>
  <si>
    <t xml:space="preserve">    
                         签名：               
                                                年    月     日</t>
  </si>
  <si>
    <t>2024年度校车补贴项目绩效自评表</t>
  </si>
  <si>
    <r>
      <rPr>
        <sz val="10.5"/>
        <color theme="1"/>
        <rFont val="宋体"/>
        <charset val="134"/>
      </rPr>
      <t xml:space="preserve">1、常年性项目     </t>
    </r>
    <r>
      <rPr>
        <sz val="10.5"/>
        <color theme="1"/>
        <rFont val="Arial"/>
        <charset val="134"/>
      </rPr>
      <t>√</t>
    </r>
    <r>
      <rPr>
        <sz val="10.5"/>
        <color theme="1"/>
        <rFont val="宋体"/>
        <charset val="134"/>
      </rPr>
      <t xml:space="preserve">   2、延续性项目 □      3、一次性项目 □</t>
    </r>
  </si>
  <si>
    <t>不超过预算</t>
  </si>
  <si>
    <t>不超过</t>
  </si>
  <si>
    <t>补贴校车数</t>
  </si>
  <si>
    <t>校车安全责任事故</t>
  </si>
  <si>
    <t>2024年底</t>
  </si>
  <si>
    <t>完成</t>
  </si>
  <si>
    <t>解决农村学生上下学交通安全问题</t>
  </si>
  <si>
    <t>解决</t>
  </si>
  <si>
    <t>学生及家长满意度</t>
  </si>
  <si>
    <t xml:space="preserve">
                         签名：               
                                                年    月     日</t>
  </si>
  <si>
    <t>2024年度校园安保项目绩效自评表</t>
  </si>
  <si>
    <t>校园安保项目</t>
  </si>
  <si>
    <t>成本指标 
（20分）</t>
  </si>
  <si>
    <t>安保人员数量（8分）</t>
  </si>
  <si>
    <t>458人</t>
  </si>
  <si>
    <t>416人</t>
  </si>
  <si>
    <t>安全责任事故数（6分）</t>
  </si>
  <si>
    <t>完成时间（6分）</t>
  </si>
  <si>
    <t>2024年</t>
  </si>
  <si>
    <t>构建安全和谐平安校园（30分）</t>
  </si>
  <si>
    <t>稳步推进</t>
  </si>
  <si>
    <t>学生、教师满意度（10分）</t>
  </si>
  <si>
    <t>1.对新开学学校精准测算，做到足额预算；2.优化保安年龄结构，构建平安校园新生态。3.建立保安后备资源库，选拔优秀保安人才按需要及时持证上岗。</t>
  </si>
  <si>
    <t xml:space="preserve">   
                         签名：               
                                                年    月     日</t>
  </si>
  <si>
    <t>2024年度定额补助项目绩效自评表</t>
  </si>
  <si>
    <t>定额补助项目</t>
  </si>
  <si>
    <t>成本指标   （20分）</t>
  </si>
  <si>
    <t>成本指标</t>
  </si>
  <si>
    <t>伙食补助标准（20分）</t>
  </si>
  <si>
    <t>7000元·人/年</t>
  </si>
  <si>
    <t>补助教职工人数（10分）</t>
  </si>
  <si>
    <t>补助覆盖率（10分）</t>
  </si>
  <si>
    <t>保障教职工基本需求（30分）</t>
  </si>
  <si>
    <t>保障</t>
  </si>
  <si>
    <t>教职工对学校满意度（10分）</t>
  </si>
  <si>
    <t>2024年度职业教育经费项目绩效自评表</t>
  </si>
  <si>
    <t>职业教育经费项目</t>
  </si>
  <si>
    <t>武汉市东西湖职业技术学校</t>
  </si>
  <si>
    <t>成本指标（20分</t>
  </si>
  <si>
    <t>不超过预算（20分）</t>
  </si>
  <si>
    <t>≤1380万</t>
  </si>
  <si>
    <t>1165.79万元</t>
  </si>
  <si>
    <t>聘请代课教师人数（4分）</t>
  </si>
  <si>
    <t>100人</t>
  </si>
  <si>
    <t>聘请专家人数（4分）</t>
  </si>
  <si>
    <t>20人　</t>
  </si>
  <si>
    <t>高水平实训基地（4分）</t>
  </si>
  <si>
    <t>期末考试合格率（4分）</t>
  </si>
  <si>
    <t>规定时间完成教学任务（4分）</t>
  </si>
  <si>
    <t>一年</t>
  </si>
  <si>
    <t>确保教育教学工作正常进行（30分）</t>
  </si>
  <si>
    <t>确保</t>
  </si>
  <si>
    <t>资金执行率不高，主要原因项目请款进度较慢。</t>
  </si>
  <si>
    <t>2024年度课后服务贫困生补贴经费管理项目绩效自评表</t>
  </si>
  <si>
    <t>单位名称：东西湖区教育局                                 填报日期：2025年4月6日</t>
  </si>
  <si>
    <t>课后服务贫困生补贴经费管理</t>
  </si>
  <si>
    <t>义务段学校数</t>
  </si>
  <si>
    <t>减免贫困生人数</t>
  </si>
  <si>
    <t>　补贴覆盖率</t>
  </si>
  <si>
    <t>资金拨付及时</t>
  </si>
  <si>
    <t>减轻贫困生家庭负担</t>
  </si>
  <si>
    <t>有效</t>
  </si>
  <si>
    <t>≧95%</t>
  </si>
  <si>
    <t xml:space="preserve">                         签名：               
                                                年    月     日</t>
  </si>
  <si>
    <t>2024年度美联学校经费项目绩效自评表</t>
  </si>
  <si>
    <t>美联学校经费项目</t>
  </si>
  <si>
    <t>1、部门预算项目   √ □   2、区直专项   □</t>
  </si>
  <si>
    <t xml:space="preserve">1、持续性项目     □   2、新增性项目 □√ </t>
  </si>
  <si>
    <t xml:space="preserve">1、常年性项目     □   2、延续性项目 □      3、一次性项目 □√ </t>
  </si>
  <si>
    <r>
      <rPr>
        <sz val="10.5"/>
        <color theme="1"/>
        <rFont val="Arial"/>
        <charset val="134"/>
      </rPr>
      <t>≤</t>
    </r>
    <r>
      <rPr>
        <sz val="10.5"/>
        <color theme="1"/>
        <rFont val="宋体"/>
        <charset val="134"/>
      </rPr>
      <t>1147.3万</t>
    </r>
  </si>
  <si>
    <r>
      <rPr>
        <sz val="10.5"/>
        <color theme="1"/>
        <rFont val="宋体"/>
        <charset val="134"/>
      </rPr>
      <t>数量指标</t>
    </r>
  </si>
  <si>
    <t>免费入学学生数（5分）</t>
  </si>
  <si>
    <t>1038人</t>
  </si>
  <si>
    <t>提供公办学位教师数（5分）</t>
  </si>
  <si>
    <t>55人</t>
  </si>
  <si>
    <t>　教育教学质量（5分）</t>
  </si>
  <si>
    <t>有效提升</t>
  </si>
  <si>
    <r>
      <rPr>
        <sz val="10.5"/>
        <color theme="1"/>
        <rFont val="宋体"/>
        <charset val="134"/>
      </rPr>
      <t>时效指标</t>
    </r>
  </si>
  <si>
    <t>2024年内完成（5分）</t>
  </si>
  <si>
    <t>公办学生人数（30分）</t>
  </si>
  <si>
    <t>增加</t>
  </si>
  <si>
    <t>周边居民、师生家长满意度（10分）</t>
  </si>
  <si>
    <r>
      <rPr>
        <sz val="10.5"/>
        <color theme="1"/>
        <rFont val="Arial"/>
        <charset val="134"/>
      </rPr>
      <t>≥</t>
    </r>
    <r>
      <rPr>
        <sz val="10.5"/>
        <color theme="1"/>
        <rFont val="宋体"/>
        <charset val="134"/>
      </rPr>
      <t>90%</t>
    </r>
  </si>
  <si>
    <t>下一年不再对该项目列支经费预算。</t>
  </si>
  <si>
    <t>2024年度华中师范大学临空港实验学校合作办学经费项目绩效自评表</t>
  </si>
  <si>
    <r>
      <rPr>
        <sz val="10.5"/>
        <color theme="1"/>
        <rFont val="Arial"/>
        <charset val="134"/>
      </rPr>
      <t>≤</t>
    </r>
    <r>
      <rPr>
        <sz val="10.5"/>
        <color theme="1"/>
        <rFont val="宋体"/>
        <charset val="134"/>
      </rPr>
      <t>190万</t>
    </r>
  </si>
  <si>
    <t>在校生人数</t>
  </si>
  <si>
    <t>&gt;1000</t>
  </si>
  <si>
    <t>　学校办学质量有所提升</t>
  </si>
  <si>
    <t>2024年内完成率</t>
  </si>
  <si>
    <t>扩大优质义务教育资源</t>
  </si>
  <si>
    <t>周边居民、师生家长满意度</t>
  </si>
  <si>
    <t>主要原因是预算数据与实际数据有差异。根据《武汉市东西湖区教育局 华中师范大学教育集团合作办学协议书》的约定，华中师范大学临空港实验学校合作办学期间，需向华中师大教育集团支付管理团队（3人）薪资190万元/年（每三年上浮调整一次）。在实际办学中，华中师大管理团队有2人，按照约定，支付薪资130万元。</t>
  </si>
  <si>
    <t>1.建立健全预算项目绩效指标体系，精准做好项目资金测算。
2.及时跟踪资金使用情况，进一步规范资金使用管理，提高预算编制水平和资金使用效益。</t>
  </si>
  <si>
    <t>2024年度引进襄阳五中教育资源经费项目绩效自评表</t>
  </si>
  <si>
    <t>发规科　</t>
  </si>
  <si>
    <r>
      <rPr>
        <sz val="10.5"/>
        <color theme="1"/>
        <rFont val="宋体"/>
        <charset val="134"/>
      </rPr>
      <t>≤450</t>
    </r>
    <r>
      <rPr>
        <sz val="10.5"/>
        <color theme="1"/>
        <rFont val="宋体"/>
        <charset val="134"/>
      </rPr>
      <t>万</t>
    </r>
  </si>
  <si>
    <t>引进优质教师人数</t>
  </si>
  <si>
    <t>6-9名</t>
  </si>
  <si>
    <t>学业水平逐年提高</t>
  </si>
  <si>
    <t>提高</t>
  </si>
  <si>
    <t>较上年有所提升</t>
  </si>
  <si>
    <t>2024年完成</t>
  </si>
  <si>
    <t>促进东西湖区高中教育优良优质发展</t>
  </si>
  <si>
    <t>逐步提高</t>
  </si>
  <si>
    <t>主要原因是预算数据与实际数据有差异。依据《武汉市东西湖区人民政府常务会议纪要（31）》以及《武汉市金银湖高级中学合作办学协议》，设立合作交流专项经费，其中：资源使用费200万元/学年，襄阳五中支教人员补助每人20万元/学年标准予以测算，2024年交流教师补助10人*20万元计200万元，宿舍租金50万元。2024年,根据实际交流教师人数，支付资源使用费200万元，教师补助经费97.26万，租赁费37.476万，共计334.74万元。</t>
  </si>
  <si>
    <t>2024年度区级公用经费项目绩效自评表</t>
  </si>
  <si>
    <t>学前公用经费生均标准（3分）</t>
  </si>
  <si>
    <t>480元/生</t>
  </si>
  <si>
    <t>小学公用经费生均标准（3分）</t>
  </si>
  <si>
    <t>358.4元/生</t>
  </si>
  <si>
    <t>初中公用经费生均标准（2分）</t>
  </si>
  <si>
    <t>376.8元/生</t>
  </si>
  <si>
    <t>高中公用经费生均标准（2分）</t>
  </si>
  <si>
    <t>1040元/生</t>
  </si>
  <si>
    <t>中职学校公用经费生均标准（2分）</t>
  </si>
  <si>
    <t>720元/生</t>
  </si>
  <si>
    <t>寄宿制学校公用经费生均标准（2分）</t>
  </si>
  <si>
    <t>116元/生</t>
  </si>
  <si>
    <t>特教生公用经费生均标准（2分）</t>
  </si>
  <si>
    <t>720元/人</t>
  </si>
  <si>
    <t>民办小学生均公用经费标准（2分）</t>
  </si>
  <si>
    <t>民办初中公用经费生均标准（2分）</t>
  </si>
  <si>
    <t>学前公用经费人数（2分）</t>
  </si>
  <si>
    <t>学前公用经费补助学校数（2分）</t>
  </si>
  <si>
    <t>59所</t>
  </si>
  <si>
    <t>小学公用经费人次数（2分）</t>
  </si>
  <si>
    <t>44579人</t>
  </si>
  <si>
    <t>小学公用经费补助学校数（2分）</t>
  </si>
  <si>
    <t>50所</t>
  </si>
  <si>
    <t>初中公用经费人数（1分）</t>
  </si>
  <si>
    <t>16073人</t>
  </si>
  <si>
    <t>初中公用经费补助学校数（1分）</t>
  </si>
  <si>
    <t>21所</t>
  </si>
  <si>
    <t>高中公用经费人数（1分）</t>
  </si>
  <si>
    <t>6016人</t>
  </si>
  <si>
    <t>高中公用经费补助学校数（1分）</t>
  </si>
  <si>
    <t>3所</t>
  </si>
  <si>
    <t>中职学校公用经费人数（1分）</t>
  </si>
  <si>
    <t>4399人</t>
  </si>
  <si>
    <t>中职学校公用经费补助学校数（1分）</t>
  </si>
  <si>
    <t>1所</t>
  </si>
  <si>
    <t>寄宿制学校公用经费人数（1分）</t>
  </si>
  <si>
    <t>747人</t>
  </si>
  <si>
    <t>寄宿制公用经费补助学校数（1分）</t>
  </si>
  <si>
    <t>8所</t>
  </si>
  <si>
    <t>特教生人数（1分）</t>
  </si>
  <si>
    <t>91人</t>
  </si>
  <si>
    <t>特教生学校数量（1分）</t>
  </si>
  <si>
    <t>35所</t>
  </si>
  <si>
    <t>民办学校公用经费人数（1分）</t>
  </si>
  <si>
    <t>3300人</t>
  </si>
  <si>
    <t>民办学校数（1分）</t>
  </si>
  <si>
    <t>保障学校日常运转（15分）</t>
  </si>
  <si>
    <t>教育教学活动顺利开展（15分）</t>
  </si>
  <si>
    <t>顺利</t>
  </si>
  <si>
    <r>
      <rPr>
        <sz val="10.5"/>
        <color rgb="FF000000"/>
        <rFont val="宋体"/>
        <charset val="134"/>
      </rPr>
      <t>≥</t>
    </r>
    <r>
      <rPr>
        <sz val="10.5"/>
        <color rgb="FF000000"/>
        <rFont val="仿宋"/>
        <charset val="134"/>
      </rPr>
      <t>90%</t>
    </r>
  </si>
  <si>
    <t xml:space="preserve">   
                         签名：               
                                                年    月     日</t>
  </si>
  <si>
    <t>2024年度美联学校公用经费项目绩效自评表</t>
  </si>
  <si>
    <t>小学公用经费生均标准</t>
  </si>
  <si>
    <t>初中公用经费生均标准</t>
  </si>
  <si>
    <t>小学公用经费人数</t>
  </si>
  <si>
    <t>初中公用经费人数</t>
  </si>
  <si>
    <t>保障学校日常运转</t>
  </si>
  <si>
    <t>教育教学活动顺利开展</t>
  </si>
  <si>
    <t>顺利开展</t>
  </si>
  <si>
    <t>满意度指（10分）</t>
  </si>
  <si>
    <t>师生满意率</t>
  </si>
  <si>
    <t>2024年度校舍维修项目绩效自评表</t>
  </si>
  <si>
    <t>≤10万元</t>
  </si>
  <si>
    <t>10万元</t>
  </si>
  <si>
    <t>安排维修学校数</t>
  </si>
  <si>
    <t>及时、按期完工</t>
  </si>
  <si>
    <t>改善校舍条件及校园环境</t>
  </si>
  <si>
    <t>改善</t>
  </si>
  <si>
    <t xml:space="preserve">        
                 签名：               
                                                年    月     日</t>
  </si>
  <si>
    <t>2024年度义务段学校教辅费项目绩效自评表</t>
  </si>
  <si>
    <t>义务段学校教辅费项目</t>
  </si>
  <si>
    <t>初中生均标准（8分）</t>
  </si>
  <si>
    <t>小学1-2年级生均标准（6分）</t>
  </si>
  <si>
    <t>小学3-6年级生均标准（6分）</t>
  </si>
  <si>
    <t>发放义务段学校数（5分）</t>
  </si>
  <si>
    <t>发放义务段学生数（5分）</t>
  </si>
  <si>
    <t>62165人</t>
  </si>
  <si>
    <t>64823人</t>
  </si>
  <si>
    <t>发放覆盖率（5分）</t>
  </si>
  <si>
    <t>资金拨付及时（5分）</t>
  </si>
  <si>
    <t>减轻家长负担，保障义务段学生学习（15分）</t>
  </si>
  <si>
    <t>促进教育公平（15分）</t>
  </si>
  <si>
    <t>受益学生、教师满意度（10分）</t>
  </si>
  <si>
    <t>2023年度普惠性民办幼儿园奖补资金项目绩效自评表</t>
  </si>
  <si>
    <t>普惠性民办幼儿园奖补资金项目</t>
  </si>
  <si>
    <t>1、持续性项目    √   2、新增性项目 □</t>
  </si>
  <si>
    <t>1、常年性项目     √   2、延续性项目 □      3、一次性项目 □</t>
  </si>
  <si>
    <t>不超过预算(20分）</t>
  </si>
  <si>
    <t>≤800万</t>
  </si>
  <si>
    <t>普惠性民办幼儿园奖补资金补助园数（5分）</t>
  </si>
  <si>
    <t>77所</t>
  </si>
  <si>
    <t>享受普惠民办教育幼儿受益人数（5分）</t>
  </si>
  <si>
    <t>学前三年毛入园率（5分）</t>
  </si>
  <si>
    <t>≥87%</t>
  </si>
  <si>
    <t>按时完成（5分）</t>
  </si>
  <si>
    <t>保障办园条件改善（30分）</t>
  </si>
  <si>
    <t xml:space="preserve">保障 </t>
  </si>
  <si>
    <t>受益园所及幼儿、家长满意度（10分）</t>
  </si>
  <si>
    <t>2024年度资助专项项目绩效自评表</t>
  </si>
  <si>
    <t>学生资助管理中心</t>
  </si>
  <si>
    <r>
      <rPr>
        <sz val="10.5"/>
        <color theme="1"/>
        <rFont val="宋体"/>
        <charset val="134"/>
      </rPr>
      <t>年度
绩效
目标1
（</t>
    </r>
    <r>
      <rPr>
        <sz val="10"/>
        <color theme="1"/>
        <rFont val="宋体"/>
        <charset val="134"/>
      </rPr>
      <t>20</t>
    </r>
    <r>
      <rPr>
        <sz val="10.5"/>
        <color theme="1"/>
        <rFont val="宋体"/>
        <charset val="134"/>
      </rPr>
      <t>分）</t>
    </r>
  </si>
  <si>
    <t>不超过预算标准</t>
  </si>
  <si>
    <t>学生资助率</t>
  </si>
  <si>
    <t>保障资助完成率</t>
  </si>
  <si>
    <t>资助覆盖率</t>
  </si>
  <si>
    <t>学生家长满意度</t>
  </si>
  <si>
    <t xml:space="preserve">    
                      签名：               
                                           年    月     日</t>
  </si>
  <si>
    <t>2024年度中职免学费项目绩效自评表</t>
  </si>
  <si>
    <t>社会成本指标</t>
  </si>
  <si>
    <t>减轻贫困学生家庭负担，确保贫困家庭子女完成中职学业</t>
  </si>
  <si>
    <t>生态环境成本指标</t>
  </si>
  <si>
    <t>构建东西湖中职学校良好发展</t>
  </si>
  <si>
    <t>中职免学费补助人数</t>
  </si>
  <si>
    <t>中职助学金补助人数</t>
  </si>
  <si>
    <t>补助资金发放完成率</t>
  </si>
  <si>
    <t>补助资金发放及时率</t>
  </si>
  <si>
    <t>逐步减轻</t>
  </si>
  <si>
    <t>受助学生满意度调查</t>
  </si>
  <si>
    <t>≥95%</t>
  </si>
  <si>
    <t>2024年度校园责任险项目绩效自评表</t>
  </si>
  <si>
    <t>教育发展保障中心</t>
  </si>
  <si>
    <r>
      <rPr>
        <sz val="10.5"/>
        <color theme="1"/>
        <rFont val="Arial"/>
        <charset val="134"/>
      </rPr>
      <t>≤</t>
    </r>
    <r>
      <rPr>
        <sz val="10.5"/>
        <color theme="1"/>
        <rFont val="宋体"/>
        <charset val="134"/>
      </rPr>
      <t>143万</t>
    </r>
  </si>
  <si>
    <t>参保人数</t>
  </si>
  <si>
    <t>学生参保率</t>
  </si>
  <si>
    <t>群众投诉回复率</t>
  </si>
  <si>
    <t>校责险案件赔付率</t>
  </si>
  <si>
    <t>完成及时率</t>
  </si>
  <si>
    <t>经济效益指标</t>
  </si>
  <si>
    <t>补偿出险医疗费用</t>
  </si>
  <si>
    <t>补偿</t>
  </si>
  <si>
    <t>学校教育教学保障</t>
  </si>
  <si>
    <t>学校、家长及学生
满意度</t>
  </si>
  <si>
    <t>2024年度珠心算工作经费项目绩效自评表</t>
  </si>
  <si>
    <r>
      <rPr>
        <sz val="10.5"/>
        <color theme="1"/>
        <rFont val="宋体"/>
        <charset val="134"/>
      </rPr>
      <t>≤100</t>
    </r>
    <r>
      <rPr>
        <sz val="10.5"/>
        <color theme="1"/>
        <rFont val="宋体"/>
        <charset val="134"/>
      </rPr>
      <t>万</t>
    </r>
  </si>
  <si>
    <t>参与单位</t>
  </si>
  <si>
    <t>教学开展及时率</t>
  </si>
  <si>
    <t>资金拨付及时，经费支出合理</t>
  </si>
  <si>
    <t>社会效益
指标</t>
  </si>
  <si>
    <t>传承非遗文化，提升区域知名度</t>
  </si>
  <si>
    <t>提升</t>
  </si>
  <si>
    <t xml:space="preserve">                      签名：               
                                                年    月     日</t>
  </si>
  <si>
    <t>2024年度教育系统项目绩效自评表</t>
  </si>
  <si>
    <t>教育系统项目</t>
  </si>
  <si>
    <t>≤1185万</t>
  </si>
  <si>
    <t>结转工程项目数量（8分）</t>
  </si>
  <si>
    <t>项目验收合格率（6分）</t>
  </si>
  <si>
    <t>结转项目尾款支付及时率（6分）</t>
  </si>
  <si>
    <t>改善办学条件（30分）</t>
  </si>
  <si>
    <t>2024年度非编教师经费项目绩效自评表</t>
  </si>
  <si>
    <t>非编教师经费项目</t>
  </si>
  <si>
    <t>≤15141.81万</t>
  </si>
  <si>
    <t>12710.16万元</t>
  </si>
  <si>
    <t>保障非编教师数（8分）</t>
  </si>
  <si>
    <t>1577人</t>
  </si>
  <si>
    <t>幼儿园教师持证上岗率（8分）</t>
  </si>
  <si>
    <t>及时发放（8分）</t>
  </si>
  <si>
    <t>规范幼儿园办园行为，提升保教质量（30分）</t>
  </si>
  <si>
    <t xml:space="preserve">    
                         签名：               
                                                年    月     日</t>
  </si>
  <si>
    <t>2024年度中小学聘用制教师经费项目绩效自评表</t>
  </si>
  <si>
    <t>单位名称：东西湖区教育局                                    填报日期：2025年4月19日</t>
  </si>
  <si>
    <t>≤36918.18万</t>
  </si>
  <si>
    <t>35767.94万</t>
  </si>
  <si>
    <t>保障中小学聘用制教师数</t>
  </si>
  <si>
    <t>1931人</t>
  </si>
  <si>
    <t>教学质量提升</t>
  </si>
  <si>
    <t>及时发放</t>
  </si>
  <si>
    <t>补充教师队伍，缓解公立学校教师短缺</t>
  </si>
  <si>
    <t>缓解</t>
  </si>
  <si>
    <t>教师满意度</t>
  </si>
  <si>
    <t>2024年度教育教学工作经费项目绩效自评表</t>
  </si>
  <si>
    <t>教育教学工作经费项目</t>
  </si>
  <si>
    <t>创建“平安校园”示范校数量（2分）</t>
  </si>
  <si>
    <t>12所</t>
  </si>
  <si>
    <t>监督审计幼儿园单位数量（2分）</t>
  </si>
  <si>
    <t>≥90</t>
  </si>
  <si>
    <t>离任审计校长园长数（2分）</t>
  </si>
  <si>
    <t>29人</t>
  </si>
  <si>
    <t>完成名师工作室基地（1分）</t>
  </si>
  <si>
    <t>引进名师（1分）</t>
  </si>
  <si>
    <t>评估学校数量（1分）</t>
  </si>
  <si>
    <t>10所</t>
  </si>
  <si>
    <t>一园一特色跟岗指导园所数（1分）</t>
  </si>
  <si>
    <t>完成各类招考工作正常运行次数（1分）</t>
  </si>
  <si>
    <t>9个</t>
  </si>
  <si>
    <t>保证考场正常运行数量（1分）</t>
  </si>
  <si>
    <t>370个</t>
  </si>
  <si>
    <t>校园足球活动开展学校数（1分）</t>
  </si>
  <si>
    <t>28所</t>
  </si>
  <si>
    <t>园长培训合格率（1分）</t>
  </si>
  <si>
    <t>审计覆盖率（1分）</t>
  </si>
  <si>
    <t>人才引进无责任事故率（1分）</t>
  </si>
  <si>
    <t>骨干教师培训合格率（1分）</t>
  </si>
  <si>
    <t>保质保量完成率（1分）</t>
  </si>
  <si>
    <t>招考工作正常运行（1分）</t>
  </si>
  <si>
    <t>正常运行</t>
  </si>
  <si>
    <t>突发性卫生公共事件（1分）</t>
  </si>
  <si>
    <t>维护教育系统平安稳定（5分）</t>
  </si>
  <si>
    <t>完善干部管理机制，规范干部行为（5分）</t>
  </si>
  <si>
    <t>完善</t>
  </si>
  <si>
    <t>提升名师工作室示范效应（4分）</t>
  </si>
  <si>
    <t>幼儿园办园行为规范（4分）</t>
  </si>
  <si>
    <t>提高公益普惠性学前教育资源覆盖率（4分）</t>
  </si>
  <si>
    <t>促进各级各类教育考试工作正常进行（4分）</t>
  </si>
  <si>
    <t>有所
提升</t>
  </si>
  <si>
    <t>开展视力监测（4分）</t>
  </si>
  <si>
    <t>长期</t>
  </si>
  <si>
    <t>教育教学工作经费涉及部门较多，各部门根据本部门的项目资金使用情况编制部门内部绩效目标申报表，但部分指标设置百分比形式较多，指标值不够清晰、可衡量；有的项目指标值标准设置过低。</t>
  </si>
  <si>
    <t>建议提高预算编制科学性、精准性，对于一些大型项目可在编制预算的同时编制实施计划，并提前做好项目规划、评估评审和可行性论证等前期准备工作，对于跨年度项目预算拿好测算依据，减少部门预算执行中的调整，提高政府采购效率加快资金执行进度。
加强绩效宣传与沟通，提高教职工对绩效考核的重要性认识，以增进理解和认同。将绩效沟通运用于管理的全过程，财务处与相关职能处室应加强联系，相互沟通，部门和项目负责人应配合财务部门和学校开展绩效目标编制评审工作，科学、合理编制预算绩效目标。</t>
  </si>
  <si>
    <t>2024年度购买服务方式举办公办幼儿园购买服务费项目绩效自评表</t>
  </si>
  <si>
    <t>购买服务方式举办公办幼儿园购买服务费项目</t>
  </si>
  <si>
    <t>幼儿园购买服务个数（8分）</t>
  </si>
  <si>
    <t>幼儿园办园水平认定标准（6分）</t>
  </si>
  <si>
    <t>不低于一级园（湖北省）办园水平</t>
  </si>
  <si>
    <t>2024年内完成（6分）</t>
  </si>
  <si>
    <t>扩大优质学前教育资源（30分）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</si>
</sst>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3">
    <font>
      <sz val="11"/>
      <color theme="1"/>
      <name val="宋体"/>
      <charset val="134"/>
      <scheme val="minor"/>
    </font>
    <font>
      <sz val="16"/>
      <color theme="1"/>
      <name val="方正小标宋简体"/>
      <charset val="134"/>
    </font>
    <font>
      <sz val="11"/>
      <color theme="1"/>
      <name val="楷体_GB2312"/>
      <charset val="134"/>
    </font>
    <font>
      <sz val="10.5"/>
      <color theme="1"/>
      <name val="宋体"/>
      <charset val="134"/>
    </font>
    <font>
      <sz val="10.5"/>
      <color theme="1"/>
      <name val="Arial"/>
      <charset val="134"/>
    </font>
    <font>
      <sz val="20"/>
      <color theme="1"/>
      <name val="方正小标宋简体"/>
      <charset val="134"/>
    </font>
    <font>
      <sz val="12"/>
      <color theme="1"/>
      <name val="宋体"/>
      <charset val="134"/>
    </font>
    <font>
      <sz val="10.5"/>
      <name val="宋体"/>
      <charset val="134"/>
    </font>
    <font>
      <sz val="10.5"/>
      <color rgb="FF000000"/>
      <name val="宋体"/>
      <charset val="134"/>
    </font>
    <font>
      <sz val="10"/>
      <color rgb="FF000000"/>
      <name val="仿宋"/>
      <charset val="134"/>
    </font>
    <font>
      <sz val="10"/>
      <color theme="1"/>
      <name val="宋体"/>
      <charset val="134"/>
      <scheme val="minor"/>
    </font>
    <font>
      <sz val="18"/>
      <color theme="1"/>
      <name val="方正小标宋简体"/>
      <charset val="134"/>
    </font>
    <font>
      <sz val="12"/>
      <name val="仿宋"/>
      <charset val="134"/>
    </font>
    <font>
      <sz val="9"/>
      <color theme="1"/>
      <name val="宋体"/>
      <charset val="134"/>
    </font>
    <font>
      <sz val="11"/>
      <color theme="1"/>
      <name val="黑体"/>
      <charset val="134"/>
    </font>
    <font>
      <sz val="22"/>
      <color theme="1"/>
      <name val="方正小标宋简体"/>
      <charset val="134"/>
    </font>
    <font>
      <sz val="22"/>
      <color theme="1"/>
      <name val="宋体"/>
      <charset val="134"/>
      <scheme val="minor"/>
    </font>
    <font>
      <sz val="12"/>
      <name val="宋体"/>
      <charset val="134"/>
    </font>
    <font>
      <sz val="16"/>
      <name val="宋体"/>
      <charset val="134"/>
    </font>
    <font>
      <sz val="10"/>
      <name val="宋体"/>
      <charset val="134"/>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5"/>
      <color rgb="FF000000"/>
      <name val="仿宋"/>
      <charset val="134"/>
    </font>
    <font>
      <sz val="10.5"/>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13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76" fontId="3" fillId="0" borderId="1" xfId="0" applyNumberFormat="1" applyFont="1" applyBorder="1" applyAlignment="1">
      <alignment horizontal="center" vertical="center" wrapText="1"/>
    </xf>
    <xf numFmtId="10" fontId="3" fillId="0" borderId="1" xfId="3" applyNumberFormat="1"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9" fontId="3" fillId="0" borderId="1" xfId="0" applyNumberFormat="1" applyFont="1" applyBorder="1" applyAlignment="1">
      <alignment horizontal="center" vertical="center" wrapText="1"/>
    </xf>
    <xf numFmtId="0" fontId="0" fillId="0" borderId="0" xfId="0" applyFill="1">
      <alignment vertical="center"/>
    </xf>
    <xf numFmtId="0" fontId="5"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0" fontId="3" fillId="0" borderId="1" xfId="3" applyNumberFormat="1" applyFont="1" applyFill="1" applyBorder="1" applyAlignment="1">
      <alignment horizontal="righ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9" fontId="3" fillId="0" borderId="1" xfId="0" applyNumberFormat="1"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0" fontId="5" fillId="0" borderId="0" xfId="0" applyFont="1" applyAlignment="1">
      <alignment horizontal="center" vertical="center" wrapText="1"/>
    </xf>
    <xf numFmtId="10" fontId="3"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Font="1" applyBorder="1" applyAlignment="1">
      <alignment horizontal="justify" vertical="center"/>
    </xf>
    <xf numFmtId="0" fontId="3" fillId="0" borderId="10" xfId="0" applyFont="1" applyBorder="1" applyAlignment="1">
      <alignment horizontal="center" vertical="center" wrapText="1"/>
    </xf>
    <xf numFmtId="0" fontId="5" fillId="0" borderId="0" xfId="0" applyFont="1" applyAlignment="1">
      <alignment horizontal="center" vertical="center"/>
    </xf>
    <xf numFmtId="43" fontId="3" fillId="0" borderId="1" xfId="0" applyNumberFormat="1" applyFont="1" applyBorder="1" applyAlignment="1">
      <alignment horizontal="center" vertical="center" wrapText="1"/>
    </xf>
    <xf numFmtId="0" fontId="3" fillId="0" borderId="11" xfId="0" applyFont="1" applyBorder="1" applyAlignment="1">
      <alignment horizontal="center" vertical="center" wrapText="1"/>
    </xf>
    <xf numFmtId="9" fontId="6"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0" xfId="0" applyAlignment="1">
      <alignment vertical="center" wrapText="1"/>
    </xf>
    <xf numFmtId="0" fontId="3" fillId="0" borderId="6"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0" borderId="0" xfId="0" applyFont="1" applyFill="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11" fillId="0" borderId="0" xfId="0" applyFont="1" applyAlignment="1">
      <alignment horizontal="center" vertical="center" wrapText="1"/>
    </xf>
    <xf numFmtId="9" fontId="12" fillId="0"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xf>
    <xf numFmtId="0" fontId="13" fillId="0" borderId="1" xfId="0" applyNumberFormat="1" applyFont="1" applyFill="1" applyBorder="1" applyAlignment="1" applyProtection="1">
      <alignment horizontal="center" vertical="center"/>
    </xf>
    <xf numFmtId="9" fontId="13" fillId="0" borderId="1" xfId="0" applyNumberFormat="1" applyFont="1" applyBorder="1" applyAlignment="1">
      <alignment horizontal="center" vertical="center"/>
    </xf>
    <xf numFmtId="0" fontId="6" fillId="0" borderId="0" xfId="0" applyFont="1">
      <alignment vertical="center"/>
    </xf>
    <xf numFmtId="0" fontId="14" fillId="0" borderId="0" xfId="0" applyFont="1"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177" fontId="16" fillId="0" borderId="0" xfId="0" applyNumberFormat="1" applyFont="1" applyFill="1" applyBorder="1" applyAlignment="1">
      <alignment horizontal="center" vertical="center" wrapText="1"/>
    </xf>
    <xf numFmtId="177" fontId="6" fillId="0" borderId="0" xfId="0" applyNumberFormat="1" applyFont="1" applyFill="1" applyAlignment="1">
      <alignment horizontal="center" vertical="center" wrapText="1"/>
    </xf>
    <xf numFmtId="177" fontId="14" fillId="0" borderId="8" xfId="0" applyNumberFormat="1"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9"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0" fillId="0" borderId="1" xfId="0" applyNumberFormat="1" applyBorder="1" applyAlignment="1">
      <alignment horizontal="center" vertical="center"/>
    </xf>
    <xf numFmtId="0" fontId="0" fillId="0" borderId="1" xfId="0" applyBorder="1" applyAlignment="1">
      <alignment vertical="center" wrapText="1"/>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18" fillId="0" borderId="0" xfId="0" applyFont="1" applyFill="1" applyAlignment="1">
      <alignment horizontal="left" vertical="center"/>
    </xf>
    <xf numFmtId="0" fontId="19" fillId="0" borderId="0" xfId="0" applyFont="1" applyFill="1" applyAlignment="1">
      <alignment horizontal="left" vertical="center"/>
    </xf>
    <xf numFmtId="0" fontId="19" fillId="0" borderId="0" xfId="0" applyFont="1" applyFill="1" applyAlignment="1">
      <alignment vertical="center"/>
    </xf>
    <xf numFmtId="0" fontId="19" fillId="0" borderId="0" xfId="0" applyFont="1" applyFill="1" applyAlignment="1">
      <alignment horizontal="center" vertical="center"/>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0" fontId="7" fillId="0" borderId="1" xfId="3"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12" xfId="0" applyFont="1" applyBorder="1" applyAlignment="1">
      <alignment horizontal="center" vertical="center" wrapText="1"/>
    </xf>
    <xf numFmtId="9" fontId="7" fillId="0" borderId="1"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1" xfId="0" applyFont="1" applyFill="1" applyBorder="1" applyAlignment="1">
      <alignment horizontal="center" vertical="center" wrapText="1"/>
    </xf>
    <xf numFmtId="9" fontId="17" fillId="0" borderId="1" xfId="3" applyFont="1" applyFill="1" applyBorder="1" applyAlignment="1">
      <alignment horizontal="center" vertical="center"/>
    </xf>
    <xf numFmtId="0" fontId="7" fillId="0" borderId="6" xfId="0" applyFont="1" applyFill="1" applyBorder="1" applyAlignment="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0" xfId="0" applyFont="1" applyFill="1" applyBorder="1" applyAlignment="1">
      <alignment horizontal="left" vertical="center" wrapText="1"/>
    </xf>
    <xf numFmtId="0" fontId="7" fillId="0" borderId="0" xfId="0" applyFont="1" applyFill="1" applyBorder="1" applyAlignment="1">
      <alignment horizontal="center" vertical="center" wrapText="1"/>
    </xf>
    <xf numFmtId="9" fontId="17" fillId="0" borderId="0" xfId="3" applyFont="1" applyFill="1" applyBorder="1" applyAlignment="1">
      <alignment horizontal="center" vertical="center"/>
    </xf>
    <xf numFmtId="176" fontId="7" fillId="0" borderId="1" xfId="0" applyNumberFormat="1" applyFont="1" applyFill="1" applyBorder="1" applyAlignment="1">
      <alignment horizontal="left" vertical="center" wrapText="1"/>
    </xf>
    <xf numFmtId="176" fontId="17" fillId="0" borderId="0" xfId="0" applyNumberFormat="1" applyFont="1" applyFill="1" applyAlignment="1">
      <alignment vertical="center"/>
    </xf>
    <xf numFmtId="9" fontId="7" fillId="0" borderId="8" xfId="0" applyNumberFormat="1" applyFont="1" applyFill="1" applyBorder="1" applyAlignment="1">
      <alignment horizontal="center" vertical="center" wrapText="1"/>
    </xf>
    <xf numFmtId="9" fontId="7" fillId="0" borderId="9" xfId="0" applyNumberFormat="1" applyFont="1" applyFill="1" applyBorder="1" applyAlignment="1">
      <alignment horizontal="center" vertical="center" wrapText="1"/>
    </xf>
    <xf numFmtId="0" fontId="7" fillId="0" borderId="8" xfId="0" applyNumberFormat="1" applyFont="1" applyFill="1" applyBorder="1" applyAlignment="1" applyProtection="1">
      <alignment horizontal="center" vertical="center" wrapText="1"/>
    </xf>
    <xf numFmtId="9" fontId="7" fillId="0" borderId="1" xfId="3" applyFont="1" applyFill="1" applyBorder="1" applyAlignment="1">
      <alignment horizontal="center" vertical="center"/>
    </xf>
    <xf numFmtId="0" fontId="17" fillId="0" borderId="1" xfId="0" applyNumberFormat="1" applyFont="1" applyFill="1" applyBorder="1" applyAlignment="1" applyProtection="1">
      <alignment horizontal="center" vertical="center" wrapText="1"/>
    </xf>
    <xf numFmtId="9" fontId="17" fillId="0" borderId="1" xfId="0" applyNumberFormat="1" applyFont="1" applyFill="1" applyBorder="1" applyAlignment="1">
      <alignment horizontal="center" vertical="center" wrapText="1"/>
    </xf>
    <xf numFmtId="9" fontId="7" fillId="0" borderId="10" xfId="0" applyNumberFormat="1" applyFont="1" applyFill="1" applyBorder="1" applyAlignment="1">
      <alignment horizontal="center" vertical="center" wrapText="1"/>
    </xf>
    <xf numFmtId="0" fontId="20" fillId="0" borderId="0" xfId="0" applyFont="1" applyAlignment="1">
      <alignment horizontal="center" vertical="center"/>
    </xf>
    <xf numFmtId="0" fontId="14" fillId="0" borderId="8" xfId="0" applyFont="1" applyFill="1" applyBorder="1" applyAlignment="1">
      <alignment horizontal="center" vertical="center" wrapText="1"/>
    </xf>
    <xf numFmtId="10" fontId="0" fillId="0" borderId="1" xfId="0" applyNumberFormat="1" applyBorder="1" applyAlignment="1">
      <alignment horizontal="center" vertical="center" wrapText="1"/>
    </xf>
    <xf numFmtId="177" fontId="0" fillId="0" borderId="1" xfId="0" applyNumberFormat="1" applyBorder="1">
      <alignment vertical="center"/>
    </xf>
    <xf numFmtId="0" fontId="0" fillId="0" borderId="1" xfId="0"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workbookViewId="0">
      <selection activeCell="R13" sqref="R13"/>
    </sheetView>
  </sheetViews>
  <sheetFormatPr defaultColWidth="9" defaultRowHeight="13.5"/>
  <cols>
    <col min="1" max="1" width="4.875" customWidth="1"/>
    <col min="5" max="5" width="10.625" customWidth="1"/>
    <col min="6" max="6" width="10.375" style="70"/>
    <col min="7" max="7" width="10.75" style="70" customWidth="1"/>
    <col min="8" max="9" width="10.375" style="70"/>
    <col min="11" max="11" width="9.375" customWidth="1"/>
    <col min="15" max="15" width="12.5" customWidth="1"/>
    <col min="16" max="16" width="9.75" customWidth="1"/>
    <col min="17" max="17" width="16.75" customWidth="1"/>
  </cols>
  <sheetData>
    <row r="1" ht="39.75" customHeight="1" spans="1:17">
      <c r="A1" s="132" t="s">
        <v>0</v>
      </c>
      <c r="B1" s="132"/>
      <c r="C1" s="132"/>
      <c r="D1" s="132"/>
      <c r="E1" s="132"/>
      <c r="F1" s="132"/>
      <c r="G1" s="132"/>
      <c r="H1" s="132"/>
      <c r="I1" s="132"/>
      <c r="J1" s="132"/>
      <c r="K1" s="132"/>
      <c r="L1" s="132"/>
      <c r="M1" s="132"/>
      <c r="N1" s="132"/>
      <c r="O1" s="132"/>
      <c r="P1" s="132"/>
      <c r="Q1" s="132"/>
    </row>
    <row r="2" spans="1:17">
      <c r="A2" t="s">
        <v>1</v>
      </c>
      <c r="F2" s="70" t="s">
        <v>2</v>
      </c>
      <c r="Q2" t="s">
        <v>3</v>
      </c>
    </row>
    <row r="3" ht="18" customHeight="1" spans="1:17">
      <c r="A3" s="74" t="s">
        <v>4</v>
      </c>
      <c r="B3" s="74" t="s">
        <v>5</v>
      </c>
      <c r="C3" s="74" t="s">
        <v>6</v>
      </c>
      <c r="D3" s="74" t="s">
        <v>7</v>
      </c>
      <c r="E3" s="74" t="s">
        <v>8</v>
      </c>
      <c r="F3" s="133" t="s">
        <v>9</v>
      </c>
      <c r="G3" s="83"/>
      <c r="H3" s="84"/>
      <c r="I3" s="74" t="s">
        <v>10</v>
      </c>
      <c r="J3" s="74" t="s">
        <v>11</v>
      </c>
      <c r="K3" s="133" t="s">
        <v>12</v>
      </c>
      <c r="L3" s="83"/>
      <c r="M3" s="83"/>
      <c r="N3" s="83"/>
      <c r="O3" s="83"/>
      <c r="P3" s="84"/>
      <c r="Q3" s="74" t="s">
        <v>13</v>
      </c>
    </row>
    <row r="4" ht="27" customHeight="1" spans="1:17">
      <c r="A4" s="76"/>
      <c r="B4" s="76"/>
      <c r="C4" s="76"/>
      <c r="D4" s="76"/>
      <c r="E4" s="76"/>
      <c r="F4" s="75" t="s">
        <v>14</v>
      </c>
      <c r="G4" s="75" t="s">
        <v>15</v>
      </c>
      <c r="H4" s="75" t="s">
        <v>16</v>
      </c>
      <c r="I4" s="76"/>
      <c r="J4" s="76"/>
      <c r="K4" s="75" t="s">
        <v>17</v>
      </c>
      <c r="L4" s="75" t="s">
        <v>18</v>
      </c>
      <c r="M4" s="75" t="s">
        <v>19</v>
      </c>
      <c r="N4" s="75" t="s">
        <v>20</v>
      </c>
      <c r="O4" s="75" t="s">
        <v>21</v>
      </c>
      <c r="P4" s="75" t="s">
        <v>22</v>
      </c>
      <c r="Q4" s="76"/>
    </row>
    <row r="5" ht="40.5" spans="1:17">
      <c r="A5" s="77"/>
      <c r="B5" s="136" t="s">
        <v>23</v>
      </c>
      <c r="C5" s="87" t="s">
        <v>24</v>
      </c>
      <c r="D5" s="87" t="s">
        <v>25</v>
      </c>
      <c r="E5" s="87" t="s">
        <v>24</v>
      </c>
      <c r="F5" s="78">
        <v>191542.17</v>
      </c>
      <c r="G5" s="78">
        <f>H5-F5</f>
        <v>34527.14</v>
      </c>
      <c r="H5" s="78">
        <v>226069.31</v>
      </c>
      <c r="I5" s="78">
        <v>190600.55</v>
      </c>
      <c r="J5" s="134">
        <f>I5/H5</f>
        <v>0.843106700330089</v>
      </c>
      <c r="K5" s="135">
        <f>20*J5</f>
        <v>16.8621340066018</v>
      </c>
      <c r="L5" s="77">
        <v>20</v>
      </c>
      <c r="M5" s="77">
        <v>20</v>
      </c>
      <c r="N5" s="77">
        <v>28</v>
      </c>
      <c r="O5" s="77">
        <v>10</v>
      </c>
      <c r="P5" s="135">
        <f>SUM(K5:O5)</f>
        <v>94.8621340066018</v>
      </c>
      <c r="Q5" s="77" t="s">
        <v>26</v>
      </c>
    </row>
    <row r="6" spans="1:17">
      <c r="A6" s="77"/>
      <c r="B6" s="77"/>
      <c r="C6" s="77"/>
      <c r="D6" s="77"/>
      <c r="E6" s="77"/>
      <c r="F6" s="57"/>
      <c r="G6" s="57"/>
      <c r="H6" s="57"/>
      <c r="I6" s="57"/>
      <c r="J6" s="77"/>
      <c r="K6" s="77"/>
      <c r="L6" s="77"/>
      <c r="M6" s="77"/>
      <c r="N6" s="77"/>
      <c r="O6" s="77"/>
      <c r="P6" s="77"/>
      <c r="Q6" s="77"/>
    </row>
    <row r="7" spans="1:17">
      <c r="A7" s="77"/>
      <c r="B7" s="77"/>
      <c r="C7" s="77"/>
      <c r="D7" s="77"/>
      <c r="E7" s="77"/>
      <c r="F7" s="57"/>
      <c r="G7" s="57"/>
      <c r="H7" s="57"/>
      <c r="I7" s="57"/>
      <c r="J7" s="77"/>
      <c r="K7" s="77"/>
      <c r="L7" s="77"/>
      <c r="M7" s="77"/>
      <c r="N7" s="77"/>
      <c r="O7" s="77"/>
      <c r="P7" s="77"/>
      <c r="Q7" s="77"/>
    </row>
    <row r="8" spans="1:17">
      <c r="A8" s="77"/>
      <c r="B8" s="77"/>
      <c r="C8" s="77"/>
      <c r="D8" s="77"/>
      <c r="E8" s="77"/>
      <c r="F8" s="57"/>
      <c r="G8" s="57"/>
      <c r="H8" s="57"/>
      <c r="I8" s="57"/>
      <c r="J8" s="77"/>
      <c r="K8" s="77"/>
      <c r="L8" s="77"/>
      <c r="M8" s="77"/>
      <c r="N8" s="77"/>
      <c r="O8" s="77"/>
      <c r="P8" s="77"/>
      <c r="Q8" s="77"/>
    </row>
    <row r="9" spans="1:17">
      <c r="A9" s="77"/>
      <c r="B9" s="77"/>
      <c r="C9" s="77"/>
      <c r="D9" s="77"/>
      <c r="E9" s="77"/>
      <c r="F9" s="57"/>
      <c r="G9" s="57"/>
      <c r="H9" s="57"/>
      <c r="I9" s="57"/>
      <c r="J9" s="77"/>
      <c r="K9" s="77"/>
      <c r="L9" s="77"/>
      <c r="M9" s="77"/>
      <c r="N9" s="77"/>
      <c r="O9" s="77"/>
      <c r="P9" s="77"/>
      <c r="Q9" s="77"/>
    </row>
    <row r="10" spans="1:17">
      <c r="A10" s="77"/>
      <c r="B10" s="77"/>
      <c r="C10" s="77"/>
      <c r="D10" s="77"/>
      <c r="E10" s="77"/>
      <c r="F10" s="57"/>
      <c r="G10" s="57"/>
      <c r="H10" s="57"/>
      <c r="I10" s="57"/>
      <c r="J10" s="77"/>
      <c r="K10" s="77"/>
      <c r="L10" s="77"/>
      <c r="M10" s="77"/>
      <c r="N10" s="77"/>
      <c r="O10" s="77"/>
      <c r="P10" s="77"/>
      <c r="Q10" s="77"/>
    </row>
    <row r="11" spans="1:17">
      <c r="A11" s="77"/>
      <c r="B11" s="77"/>
      <c r="C11" s="77"/>
      <c r="D11" s="77"/>
      <c r="E11" s="77"/>
      <c r="F11" s="57"/>
      <c r="G11" s="57"/>
      <c r="H11" s="57"/>
      <c r="I11" s="57"/>
      <c r="J11" s="77"/>
      <c r="K11" s="77"/>
      <c r="L11" s="77"/>
      <c r="M11" s="77"/>
      <c r="N11" s="77"/>
      <c r="O11" s="77"/>
      <c r="P11" s="77"/>
      <c r="Q11" s="77"/>
    </row>
    <row r="12" spans="1:17">
      <c r="A12" s="77"/>
      <c r="B12" s="77"/>
      <c r="C12" s="77"/>
      <c r="D12" s="77"/>
      <c r="E12" s="77"/>
      <c r="F12" s="57"/>
      <c r="G12" s="57"/>
      <c r="H12" s="57"/>
      <c r="I12" s="57"/>
      <c r="J12" s="77"/>
      <c r="K12" s="77"/>
      <c r="L12" s="77"/>
      <c r="M12" s="77"/>
      <c r="N12" s="77"/>
      <c r="O12" s="77"/>
      <c r="P12" s="77"/>
      <c r="Q12" s="77"/>
    </row>
  </sheetData>
  <mergeCells count="11">
    <mergeCell ref="A1:Q1"/>
    <mergeCell ref="F3:H3"/>
    <mergeCell ref="K3:P3"/>
    <mergeCell ref="A3:A4"/>
    <mergeCell ref="B3:B4"/>
    <mergeCell ref="C3:C4"/>
    <mergeCell ref="D3:D4"/>
    <mergeCell ref="E3:E4"/>
    <mergeCell ref="I3:I4"/>
    <mergeCell ref="J3:J4"/>
    <mergeCell ref="Q3:Q4"/>
  </mergeCells>
  <pageMargins left="0.7" right="0.7" top="0.75" bottom="0.75" header="0.3" footer="0.3"/>
  <pageSetup paperSize="9" scale="7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A20" sqref="A20:H20"/>
    </sheetView>
  </sheetViews>
  <sheetFormatPr defaultColWidth="9" defaultRowHeight="13.5" outlineLevelCol="7"/>
  <cols>
    <col min="1" max="1" width="9.375" customWidth="1"/>
    <col min="2" max="2" width="12.55" customWidth="1"/>
    <col min="3" max="3" width="11.375" customWidth="1"/>
    <col min="4" max="4" width="9.75" customWidth="1"/>
    <col min="5" max="5" width="10.25" customWidth="1"/>
    <col min="6" max="6" width="12.75" customWidth="1"/>
    <col min="7" max="7" width="10.5" customWidth="1"/>
    <col min="8" max="8" width="9.25" customWidth="1"/>
  </cols>
  <sheetData>
    <row r="1" ht="42.95" customHeight="1" spans="1:8">
      <c r="A1" s="43" t="s">
        <v>244</v>
      </c>
      <c r="B1" s="43"/>
      <c r="C1" s="43"/>
      <c r="D1" s="43"/>
      <c r="E1" s="43"/>
      <c r="F1" s="43"/>
      <c r="G1" s="43"/>
      <c r="H1" s="43"/>
    </row>
    <row r="2" ht="21" customHeight="1" spans="1:8">
      <c r="A2" s="2" t="s">
        <v>191</v>
      </c>
      <c r="B2" s="2"/>
      <c r="C2" s="2"/>
      <c r="D2" s="2"/>
      <c r="E2" s="2"/>
      <c r="F2" s="2"/>
      <c r="G2" s="2"/>
      <c r="H2" s="2"/>
    </row>
    <row r="3" ht="21" customHeight="1" spans="1:8">
      <c r="A3" s="3" t="s">
        <v>7</v>
      </c>
      <c r="B3" s="3"/>
      <c r="C3" s="3" t="s">
        <v>245</v>
      </c>
      <c r="D3" s="3"/>
      <c r="E3" s="3"/>
      <c r="F3" s="3"/>
      <c r="G3" s="3"/>
      <c r="H3" s="3"/>
    </row>
    <row r="4" ht="27" customHeight="1" spans="1:8">
      <c r="A4" s="3" t="s">
        <v>149</v>
      </c>
      <c r="B4" s="3"/>
      <c r="C4" s="4" t="s">
        <v>193</v>
      </c>
      <c r="D4" s="4"/>
      <c r="E4" s="4"/>
      <c r="F4" s="58" t="s">
        <v>151</v>
      </c>
      <c r="G4" s="13" t="s">
        <v>193</v>
      </c>
      <c r="H4" s="14"/>
    </row>
    <row r="5" ht="24" customHeight="1" spans="1:8">
      <c r="A5" s="3" t="s">
        <v>152</v>
      </c>
      <c r="B5" s="3"/>
      <c r="C5" s="4" t="s">
        <v>207</v>
      </c>
      <c r="D5" s="4"/>
      <c r="E5" s="4"/>
      <c r="F5" s="4"/>
      <c r="G5" s="4"/>
      <c r="H5" s="4"/>
    </row>
    <row r="6" ht="24" customHeight="1" spans="1:8">
      <c r="A6" s="3" t="s">
        <v>154</v>
      </c>
      <c r="B6" s="3"/>
      <c r="C6" s="4" t="s">
        <v>208</v>
      </c>
      <c r="D6" s="4"/>
      <c r="E6" s="4"/>
      <c r="F6" s="4"/>
      <c r="G6" s="4"/>
      <c r="H6" s="4"/>
    </row>
    <row r="7" ht="24" customHeight="1" spans="1:8">
      <c r="A7" s="3" t="s">
        <v>156</v>
      </c>
      <c r="B7" s="3"/>
      <c r="C7" s="4" t="s">
        <v>209</v>
      </c>
      <c r="D7" s="4"/>
      <c r="E7" s="4"/>
      <c r="F7" s="4"/>
      <c r="G7" s="4"/>
      <c r="H7" s="4"/>
    </row>
    <row r="8" ht="29" customHeight="1" spans="1:8">
      <c r="A8" s="5" t="s">
        <v>158</v>
      </c>
      <c r="B8" s="6"/>
      <c r="C8" s="3"/>
      <c r="D8" s="3" t="s">
        <v>34</v>
      </c>
      <c r="E8" s="3" t="s">
        <v>35</v>
      </c>
      <c r="F8" s="3" t="s">
        <v>36</v>
      </c>
      <c r="G8" s="5" t="s">
        <v>159</v>
      </c>
      <c r="H8" s="6"/>
    </row>
    <row r="9" ht="25" customHeight="1" spans="1:8">
      <c r="A9" s="7"/>
      <c r="B9" s="8"/>
      <c r="C9" s="3" t="s">
        <v>160</v>
      </c>
      <c r="D9" s="9">
        <v>4783.76</v>
      </c>
      <c r="E9" s="9">
        <v>4727.54</v>
      </c>
      <c r="F9" s="10">
        <f>E9/D9</f>
        <v>0.988247738180845</v>
      </c>
      <c r="G9" s="9">
        <f>F9*20</f>
        <v>19.7649547636169</v>
      </c>
      <c r="H9" s="9"/>
    </row>
    <row r="10" ht="28" customHeight="1" spans="1:8">
      <c r="A10" s="11" t="s">
        <v>161</v>
      </c>
      <c r="B10" s="3" t="s">
        <v>43</v>
      </c>
      <c r="C10" s="3" t="s">
        <v>44</v>
      </c>
      <c r="D10" s="3" t="s">
        <v>45</v>
      </c>
      <c r="E10" s="3"/>
      <c r="F10" s="3" t="s">
        <v>46</v>
      </c>
      <c r="G10" s="3" t="s">
        <v>47</v>
      </c>
      <c r="H10" s="3" t="s">
        <v>37</v>
      </c>
    </row>
    <row r="11" ht="27" customHeight="1" spans="1:8">
      <c r="A11" s="12"/>
      <c r="B11" s="3" t="s">
        <v>246</v>
      </c>
      <c r="C11" s="3" t="s">
        <v>247</v>
      </c>
      <c r="D11" s="13" t="s">
        <v>248</v>
      </c>
      <c r="E11" s="14"/>
      <c r="F11" s="3" t="s">
        <v>249</v>
      </c>
      <c r="G11" s="3" t="s">
        <v>249</v>
      </c>
      <c r="H11" s="3">
        <v>20</v>
      </c>
    </row>
    <row r="12" ht="30" customHeight="1" spans="1:8">
      <c r="A12" s="12"/>
      <c r="B12" s="3" t="s">
        <v>19</v>
      </c>
      <c r="C12" s="3" t="s">
        <v>57</v>
      </c>
      <c r="D12" s="3" t="s">
        <v>250</v>
      </c>
      <c r="E12" s="3"/>
      <c r="F12" s="3">
        <v>6850</v>
      </c>
      <c r="G12" s="3">
        <v>6850</v>
      </c>
      <c r="H12" s="3">
        <v>10</v>
      </c>
    </row>
    <row r="13" ht="22" customHeight="1" spans="1:8">
      <c r="A13" s="12"/>
      <c r="B13" s="3"/>
      <c r="C13" s="3" t="s">
        <v>61</v>
      </c>
      <c r="D13" s="3" t="s">
        <v>251</v>
      </c>
      <c r="E13" s="3"/>
      <c r="F13" s="64">
        <v>1</v>
      </c>
      <c r="G13" s="64">
        <v>1</v>
      </c>
      <c r="H13" s="3">
        <v>10</v>
      </c>
    </row>
    <row r="14" ht="30" customHeight="1" spans="1:8">
      <c r="A14" s="12"/>
      <c r="B14" s="11" t="s">
        <v>20</v>
      </c>
      <c r="C14" s="3" t="s">
        <v>200</v>
      </c>
      <c r="D14" s="3" t="s">
        <v>252</v>
      </c>
      <c r="E14" s="3"/>
      <c r="F14" s="3" t="s">
        <v>253</v>
      </c>
      <c r="G14" s="3" t="s">
        <v>253</v>
      </c>
      <c r="H14" s="3">
        <v>30</v>
      </c>
    </row>
    <row r="15" ht="33" customHeight="1" spans="1:8">
      <c r="A15" s="12"/>
      <c r="B15" s="3" t="s">
        <v>170</v>
      </c>
      <c r="C15" s="3" t="s">
        <v>171</v>
      </c>
      <c r="D15" s="3" t="s">
        <v>254</v>
      </c>
      <c r="E15" s="3"/>
      <c r="F15" s="48" t="s">
        <v>76</v>
      </c>
      <c r="G15" s="49">
        <v>0.95</v>
      </c>
      <c r="H15" s="3">
        <v>10</v>
      </c>
    </row>
    <row r="16" ht="26" customHeight="1" spans="1:8">
      <c r="A16" s="3" t="s">
        <v>96</v>
      </c>
      <c r="B16" s="9">
        <f>SUM(H12:H15)+G9+H11</f>
        <v>99.7649547636169</v>
      </c>
      <c r="C16" s="9"/>
      <c r="D16" s="9"/>
      <c r="E16" s="9"/>
      <c r="F16" s="9"/>
      <c r="G16" s="9"/>
      <c r="H16" s="9"/>
    </row>
    <row r="17" ht="39" customHeight="1" spans="1:8">
      <c r="A17" s="3" t="s">
        <v>174</v>
      </c>
      <c r="B17" s="3"/>
      <c r="C17" s="4" t="s">
        <v>188</v>
      </c>
      <c r="D17" s="4"/>
      <c r="E17" s="4"/>
      <c r="F17" s="4"/>
      <c r="G17" s="4"/>
      <c r="H17" s="4"/>
    </row>
    <row r="18" ht="30" customHeight="1" spans="1:8">
      <c r="A18" s="3" t="s">
        <v>175</v>
      </c>
      <c r="B18" s="3"/>
      <c r="C18" s="4" t="s">
        <v>188</v>
      </c>
      <c r="D18" s="4"/>
      <c r="E18" s="4"/>
      <c r="F18" s="4"/>
      <c r="G18" s="4"/>
      <c r="H18" s="4"/>
    </row>
    <row r="19" ht="68" customHeight="1" spans="1:8">
      <c r="A19" s="3" t="s">
        <v>101</v>
      </c>
      <c r="B19" s="3"/>
      <c r="C19" s="3" t="s">
        <v>243</v>
      </c>
      <c r="D19" s="3"/>
      <c r="E19" s="3"/>
      <c r="F19" s="3"/>
      <c r="G19" s="3"/>
      <c r="H19" s="3"/>
    </row>
    <row r="20" ht="122" customHeight="1" spans="1:8">
      <c r="A20" s="51" t="s">
        <v>178</v>
      </c>
      <c r="B20" s="52"/>
      <c r="C20" s="52"/>
      <c r="D20" s="52"/>
      <c r="E20" s="52"/>
      <c r="F20" s="52"/>
      <c r="G20" s="52"/>
      <c r="H20" s="52"/>
    </row>
  </sheetData>
  <mergeCells count="32">
    <mergeCell ref="A1:H1"/>
    <mergeCell ref="A2:H2"/>
    <mergeCell ref="A3:B3"/>
    <mergeCell ref="C3:H3"/>
    <mergeCell ref="A4:B4"/>
    <mergeCell ref="C4:E4"/>
    <mergeCell ref="G4:H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opLeftCell="A2" workbookViewId="0">
      <selection activeCell="D11" sqref="D11:E18"/>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43" t="s">
        <v>255</v>
      </c>
      <c r="B1" s="43"/>
      <c r="C1" s="43"/>
      <c r="D1" s="43"/>
      <c r="E1" s="43"/>
      <c r="F1" s="43"/>
      <c r="G1" s="43"/>
      <c r="H1" s="43"/>
    </row>
    <row r="2" ht="21" customHeight="1" spans="1:8">
      <c r="A2" s="2" t="s">
        <v>191</v>
      </c>
      <c r="B2" s="2"/>
      <c r="C2" s="2"/>
      <c r="D2" s="2"/>
      <c r="E2" s="2"/>
      <c r="F2" s="2"/>
      <c r="G2" s="2"/>
      <c r="H2" s="2"/>
    </row>
    <row r="3" ht="26" customHeight="1" spans="1:8">
      <c r="A3" s="3" t="s">
        <v>7</v>
      </c>
      <c r="B3" s="3"/>
      <c r="C3" s="3" t="s">
        <v>256</v>
      </c>
      <c r="D3" s="3"/>
      <c r="E3" s="3"/>
      <c r="F3" s="3"/>
      <c r="G3" s="3"/>
      <c r="H3" s="3"/>
    </row>
    <row r="4" ht="35" customHeight="1" spans="1:8">
      <c r="A4" s="3" t="s">
        <v>149</v>
      </c>
      <c r="B4" s="3"/>
      <c r="C4" s="4" t="s">
        <v>193</v>
      </c>
      <c r="D4" s="4"/>
      <c r="E4" s="4"/>
      <c r="F4" s="3" t="s">
        <v>151</v>
      </c>
      <c r="G4" s="3"/>
      <c r="H4" s="3" t="s">
        <v>257</v>
      </c>
    </row>
    <row r="5" ht="35" customHeight="1" spans="1:8">
      <c r="A5" s="3" t="s">
        <v>152</v>
      </c>
      <c r="B5" s="3"/>
      <c r="C5" s="4" t="s">
        <v>207</v>
      </c>
      <c r="D5" s="4"/>
      <c r="E5" s="4"/>
      <c r="F5" s="4"/>
      <c r="G5" s="4"/>
      <c r="H5" s="4"/>
    </row>
    <row r="6" ht="35" customHeight="1" spans="1:8">
      <c r="A6" s="3" t="s">
        <v>154</v>
      </c>
      <c r="B6" s="3"/>
      <c r="C6" s="4" t="s">
        <v>208</v>
      </c>
      <c r="D6" s="4"/>
      <c r="E6" s="4"/>
      <c r="F6" s="4"/>
      <c r="G6" s="4"/>
      <c r="H6" s="4"/>
    </row>
    <row r="7" ht="35" customHeight="1" spans="1:8">
      <c r="A7" s="3" t="s">
        <v>156</v>
      </c>
      <c r="B7" s="3"/>
      <c r="C7" s="4" t="s">
        <v>209</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9">
        <v>1380</v>
      </c>
      <c r="E9" s="9">
        <v>1165.79</v>
      </c>
      <c r="F9" s="10">
        <f>E9/D9</f>
        <v>0.844775362318841</v>
      </c>
      <c r="G9" s="9">
        <f>F9*20</f>
        <v>16.8955072463768</v>
      </c>
      <c r="H9" s="9"/>
    </row>
    <row r="10" ht="38" customHeight="1" spans="1:8">
      <c r="A10" s="11" t="s">
        <v>161</v>
      </c>
      <c r="B10" s="3" t="s">
        <v>43</v>
      </c>
      <c r="C10" s="3" t="s">
        <v>44</v>
      </c>
      <c r="D10" s="3" t="s">
        <v>45</v>
      </c>
      <c r="E10" s="3"/>
      <c r="F10" s="3" t="s">
        <v>46</v>
      </c>
      <c r="G10" s="3" t="s">
        <v>47</v>
      </c>
      <c r="H10" s="3" t="s">
        <v>37</v>
      </c>
    </row>
    <row r="11" ht="27" customHeight="1" spans="1:8">
      <c r="A11" s="12"/>
      <c r="B11" s="3" t="s">
        <v>258</v>
      </c>
      <c r="C11" s="3" t="s">
        <v>49</v>
      </c>
      <c r="D11" s="13" t="s">
        <v>259</v>
      </c>
      <c r="E11" s="14"/>
      <c r="F11" s="3" t="s">
        <v>260</v>
      </c>
      <c r="G11" s="9" t="s">
        <v>261</v>
      </c>
      <c r="H11" s="3">
        <v>20</v>
      </c>
    </row>
    <row r="12" ht="22" customHeight="1" spans="1:8">
      <c r="A12" s="12"/>
      <c r="B12" s="3" t="s">
        <v>19</v>
      </c>
      <c r="C12" s="3" t="s">
        <v>57</v>
      </c>
      <c r="D12" s="3" t="s">
        <v>262</v>
      </c>
      <c r="E12" s="3"/>
      <c r="F12" s="3" t="s">
        <v>263</v>
      </c>
      <c r="G12" s="3" t="s">
        <v>263</v>
      </c>
      <c r="H12" s="3">
        <v>4</v>
      </c>
    </row>
    <row r="13" ht="22" customHeight="1" spans="1:8">
      <c r="A13" s="12"/>
      <c r="B13" s="3"/>
      <c r="C13" s="3" t="s">
        <v>57</v>
      </c>
      <c r="D13" s="13" t="s">
        <v>264</v>
      </c>
      <c r="E13" s="14"/>
      <c r="F13" s="3" t="s">
        <v>265</v>
      </c>
      <c r="G13" s="3" t="s">
        <v>265</v>
      </c>
      <c r="H13" s="3">
        <v>4</v>
      </c>
    </row>
    <row r="14" ht="22" customHeight="1" spans="1:8">
      <c r="A14" s="12"/>
      <c r="B14" s="3"/>
      <c r="C14" s="3" t="s">
        <v>57</v>
      </c>
      <c r="D14" s="13" t="s">
        <v>266</v>
      </c>
      <c r="E14" s="14"/>
      <c r="F14" s="3">
        <v>1</v>
      </c>
      <c r="G14" s="3">
        <v>1</v>
      </c>
      <c r="H14" s="3">
        <v>4</v>
      </c>
    </row>
    <row r="15" ht="22" customHeight="1" spans="1:8">
      <c r="A15" s="12"/>
      <c r="B15" s="3"/>
      <c r="C15" s="3" t="s">
        <v>61</v>
      </c>
      <c r="D15" s="13" t="s">
        <v>267</v>
      </c>
      <c r="E15" s="14"/>
      <c r="F15" s="46" t="s">
        <v>76</v>
      </c>
      <c r="G15" s="46">
        <v>0.9</v>
      </c>
      <c r="H15" s="3">
        <v>4</v>
      </c>
    </row>
    <row r="16" ht="22" customHeight="1" spans="1:8">
      <c r="A16" s="12"/>
      <c r="B16" s="3"/>
      <c r="C16" s="3" t="s">
        <v>64</v>
      </c>
      <c r="D16" s="3" t="s">
        <v>268</v>
      </c>
      <c r="E16" s="3"/>
      <c r="F16" s="63" t="s">
        <v>269</v>
      </c>
      <c r="G16" s="63" t="s">
        <v>269</v>
      </c>
      <c r="H16" s="3">
        <v>4</v>
      </c>
    </row>
    <row r="17" ht="41" customHeight="1" spans="1:8">
      <c r="A17" s="12"/>
      <c r="B17" s="11" t="s">
        <v>20</v>
      </c>
      <c r="C17" s="3" t="s">
        <v>200</v>
      </c>
      <c r="D17" s="3" t="s">
        <v>270</v>
      </c>
      <c r="E17" s="3"/>
      <c r="F17" s="3" t="s">
        <v>271</v>
      </c>
      <c r="G17" s="3" t="s">
        <v>271</v>
      </c>
      <c r="H17" s="3">
        <v>30</v>
      </c>
    </row>
    <row r="18" ht="39" customHeight="1" spans="1:8">
      <c r="A18" s="12"/>
      <c r="B18" s="3" t="s">
        <v>216</v>
      </c>
      <c r="C18" s="3" t="s">
        <v>202</v>
      </c>
      <c r="D18" s="3" t="s">
        <v>254</v>
      </c>
      <c r="E18" s="3"/>
      <c r="F18" s="48" t="s">
        <v>76</v>
      </c>
      <c r="G18" s="49">
        <v>0.95</v>
      </c>
      <c r="H18" s="3">
        <v>10</v>
      </c>
    </row>
    <row r="19" ht="30" customHeight="1" spans="1:8">
      <c r="A19" s="3" t="s">
        <v>96</v>
      </c>
      <c r="B19" s="9">
        <f>SUM(H12:H18)+G9+H11</f>
        <v>96.8955072463768</v>
      </c>
      <c r="C19" s="9"/>
      <c r="D19" s="9"/>
      <c r="E19" s="9"/>
      <c r="F19" s="9"/>
      <c r="G19" s="9"/>
      <c r="H19" s="9"/>
    </row>
    <row r="20" ht="68" customHeight="1" spans="1:8">
      <c r="A20" s="3" t="s">
        <v>174</v>
      </c>
      <c r="B20" s="3"/>
      <c r="C20" s="4" t="s">
        <v>272</v>
      </c>
      <c r="D20" s="4"/>
      <c r="E20" s="4"/>
      <c r="F20" s="4"/>
      <c r="G20" s="4"/>
      <c r="H20" s="4"/>
    </row>
    <row r="21" ht="68" customHeight="1" spans="1:8">
      <c r="A21" s="3" t="s">
        <v>175</v>
      </c>
      <c r="B21" s="3"/>
      <c r="C21" s="4" t="s">
        <v>100</v>
      </c>
      <c r="D21" s="4"/>
      <c r="E21" s="4"/>
      <c r="F21" s="4"/>
      <c r="G21" s="4"/>
      <c r="H21" s="4"/>
    </row>
    <row r="22" ht="68" customHeight="1" spans="1:8">
      <c r="A22" s="3" t="s">
        <v>101</v>
      </c>
      <c r="B22" s="3"/>
      <c r="C22" s="3" t="s">
        <v>217</v>
      </c>
      <c r="D22" s="3"/>
      <c r="E22" s="3"/>
      <c r="F22" s="3"/>
      <c r="G22" s="3"/>
      <c r="H22" s="3"/>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10:A18"/>
    <mergeCell ref="B12:B16"/>
    <mergeCell ref="A8:B9"/>
  </mergeCells>
  <pageMargins left="0.75" right="0.75" top="1" bottom="1" header="0.5" footer="0.5"/>
  <pageSetup paperSize="9" scale="8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F13" sqref="F13"/>
    </sheetView>
  </sheetViews>
  <sheetFormatPr defaultColWidth="9" defaultRowHeight="13.5" outlineLevelCol="7"/>
  <cols>
    <col min="1" max="1" width="8.125" customWidth="1"/>
    <col min="2" max="2" width="10" customWidth="1"/>
    <col min="3" max="3" width="12" customWidth="1"/>
    <col min="4" max="4" width="9.75" customWidth="1"/>
    <col min="5" max="5" width="6.625" customWidth="1"/>
    <col min="6" max="6" width="11.125" customWidth="1"/>
    <col min="7" max="7" width="9.75" customWidth="1"/>
    <col min="8" max="8" width="13.625" customWidth="1"/>
  </cols>
  <sheetData>
    <row r="1" ht="42.95" customHeight="1" spans="1:8">
      <c r="A1" s="62" t="s">
        <v>273</v>
      </c>
      <c r="B1" s="62"/>
      <c r="C1" s="62"/>
      <c r="D1" s="62"/>
      <c r="E1" s="62"/>
      <c r="F1" s="62"/>
      <c r="G1" s="62"/>
      <c r="H1" s="62"/>
    </row>
    <row r="2" ht="21" customHeight="1" spans="1:8">
      <c r="A2" s="2" t="s">
        <v>274</v>
      </c>
      <c r="B2" s="2"/>
      <c r="C2" s="2"/>
      <c r="D2" s="2"/>
      <c r="E2" s="2"/>
      <c r="F2" s="2"/>
      <c r="G2" s="2"/>
      <c r="H2" s="2"/>
    </row>
    <row r="3" ht="25" customHeight="1" spans="1:8">
      <c r="A3" s="3" t="s">
        <v>7</v>
      </c>
      <c r="B3" s="3"/>
      <c r="C3" s="3" t="s">
        <v>275</v>
      </c>
      <c r="D3" s="3"/>
      <c r="E3" s="3"/>
      <c r="F3" s="3"/>
      <c r="G3" s="3"/>
      <c r="H3" s="3"/>
    </row>
    <row r="4" ht="25" customHeight="1" spans="1:8">
      <c r="A4" s="3" t="s">
        <v>149</v>
      </c>
      <c r="B4" s="3"/>
      <c r="C4" s="4" t="s">
        <v>193</v>
      </c>
      <c r="D4" s="4"/>
      <c r="E4" s="4"/>
      <c r="F4" s="58" t="s">
        <v>151</v>
      </c>
      <c r="G4" s="13" t="s">
        <v>193</v>
      </c>
      <c r="H4" s="14"/>
    </row>
    <row r="5" ht="25" customHeight="1" spans="1:8">
      <c r="A5" s="3" t="s">
        <v>152</v>
      </c>
      <c r="B5" s="3"/>
      <c r="C5" s="4" t="s">
        <v>153</v>
      </c>
      <c r="D5" s="4"/>
      <c r="E5" s="4"/>
      <c r="F5" s="4"/>
      <c r="G5" s="4"/>
      <c r="H5" s="4"/>
    </row>
    <row r="6" ht="25" customHeight="1" spans="1:8">
      <c r="A6" s="3" t="s">
        <v>154</v>
      </c>
      <c r="B6" s="3"/>
      <c r="C6" s="4" t="s">
        <v>155</v>
      </c>
      <c r="D6" s="4"/>
      <c r="E6" s="4"/>
      <c r="F6" s="4"/>
      <c r="G6" s="4"/>
      <c r="H6" s="4"/>
    </row>
    <row r="7" ht="25"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24" customHeight="1" spans="1:8">
      <c r="A9" s="7"/>
      <c r="B9" s="8"/>
      <c r="C9" s="3" t="s">
        <v>160</v>
      </c>
      <c r="D9" s="3">
        <v>132.82</v>
      </c>
      <c r="E9" s="3">
        <v>132.82</v>
      </c>
      <c r="F9" s="39">
        <f>E9/D9</f>
        <v>1</v>
      </c>
      <c r="G9" s="3">
        <f>20*F9</f>
        <v>20</v>
      </c>
      <c r="H9" s="3"/>
    </row>
    <row r="10" ht="30" customHeight="1" spans="1:8">
      <c r="A10" s="11" t="s">
        <v>161</v>
      </c>
      <c r="B10" s="3" t="s">
        <v>43</v>
      </c>
      <c r="C10" s="3" t="s">
        <v>44</v>
      </c>
      <c r="D10" s="11" t="s">
        <v>45</v>
      </c>
      <c r="E10" s="11"/>
      <c r="F10" s="11" t="s">
        <v>46</v>
      </c>
      <c r="G10" s="29" t="s">
        <v>47</v>
      </c>
      <c r="H10" s="29" t="s">
        <v>37</v>
      </c>
    </row>
    <row r="11" ht="28" customHeight="1" spans="1:8">
      <c r="A11" s="12"/>
      <c r="B11" s="11" t="s">
        <v>107</v>
      </c>
      <c r="C11" s="3" t="s">
        <v>49</v>
      </c>
      <c r="D11" s="3" t="s">
        <v>220</v>
      </c>
      <c r="E11" s="3"/>
      <c r="F11" s="17" t="s">
        <v>221</v>
      </c>
      <c r="G11" s="17" t="s">
        <v>221</v>
      </c>
      <c r="H11" s="3">
        <v>20</v>
      </c>
    </row>
    <row r="12" ht="23" customHeight="1" spans="1:8">
      <c r="A12" s="12"/>
      <c r="B12" s="11" t="s">
        <v>108</v>
      </c>
      <c r="C12" s="11" t="s">
        <v>57</v>
      </c>
      <c r="D12" s="3" t="s">
        <v>276</v>
      </c>
      <c r="E12" s="3"/>
      <c r="F12" s="3">
        <v>65</v>
      </c>
      <c r="G12" s="3">
        <v>65</v>
      </c>
      <c r="H12" s="3">
        <v>5</v>
      </c>
    </row>
    <row r="13" ht="23" customHeight="1" spans="1:8">
      <c r="A13" s="12"/>
      <c r="B13" s="42"/>
      <c r="C13" s="42"/>
      <c r="D13" s="3" t="s">
        <v>277</v>
      </c>
      <c r="E13" s="3"/>
      <c r="F13" s="34">
        <v>993</v>
      </c>
      <c r="G13" s="34">
        <v>993</v>
      </c>
      <c r="H13" s="3">
        <v>5</v>
      </c>
    </row>
    <row r="14" ht="23" customHeight="1" spans="1:8">
      <c r="A14" s="12"/>
      <c r="B14" s="42"/>
      <c r="C14" s="3" t="s">
        <v>61</v>
      </c>
      <c r="D14" s="3" t="s">
        <v>278</v>
      </c>
      <c r="E14" s="3"/>
      <c r="F14" s="17">
        <v>1</v>
      </c>
      <c r="G14" s="17">
        <v>1</v>
      </c>
      <c r="H14" s="3">
        <v>5</v>
      </c>
    </row>
    <row r="15" ht="23" customHeight="1" spans="1:8">
      <c r="A15" s="12"/>
      <c r="B15" s="45"/>
      <c r="C15" s="3" t="s">
        <v>64</v>
      </c>
      <c r="D15" s="13" t="s">
        <v>279</v>
      </c>
      <c r="E15" s="14"/>
      <c r="F15" s="17" t="s">
        <v>66</v>
      </c>
      <c r="G15" s="17" t="s">
        <v>66</v>
      </c>
      <c r="H15" s="3">
        <v>5</v>
      </c>
    </row>
    <row r="16" ht="30" customHeight="1" spans="1:8">
      <c r="A16" s="12"/>
      <c r="B16" s="3" t="s">
        <v>166</v>
      </c>
      <c r="C16" s="3" t="s">
        <v>167</v>
      </c>
      <c r="D16" s="3" t="s">
        <v>280</v>
      </c>
      <c r="E16" s="3"/>
      <c r="F16" s="17" t="s">
        <v>281</v>
      </c>
      <c r="G16" s="17" t="s">
        <v>281</v>
      </c>
      <c r="H16" s="3">
        <v>30</v>
      </c>
    </row>
    <row r="17" ht="31" customHeight="1" spans="1:8">
      <c r="A17" s="42"/>
      <c r="B17" s="3" t="s">
        <v>170</v>
      </c>
      <c r="C17" s="3" t="s">
        <v>171</v>
      </c>
      <c r="D17" s="13" t="s">
        <v>94</v>
      </c>
      <c r="E17" s="14"/>
      <c r="F17" s="17" t="s">
        <v>282</v>
      </c>
      <c r="G17" s="17" t="s">
        <v>282</v>
      </c>
      <c r="H17" s="3">
        <v>10</v>
      </c>
    </row>
    <row r="18" ht="25" customHeight="1" spans="1:8">
      <c r="A18" s="3" t="s">
        <v>96</v>
      </c>
      <c r="B18" s="3">
        <f>G9+SUM(H11:H17)</f>
        <v>100</v>
      </c>
      <c r="C18" s="3"/>
      <c r="D18" s="3"/>
      <c r="E18" s="3"/>
      <c r="F18" s="3"/>
      <c r="G18" s="3"/>
      <c r="H18" s="3"/>
    </row>
    <row r="19" ht="45" customHeight="1" spans="1:8">
      <c r="A19" s="21" t="s">
        <v>174</v>
      </c>
      <c r="B19" s="21"/>
      <c r="C19" s="4" t="s">
        <v>188</v>
      </c>
      <c r="D19" s="4"/>
      <c r="E19" s="4"/>
      <c r="F19" s="4"/>
      <c r="G19" s="4"/>
      <c r="H19" s="4"/>
    </row>
    <row r="20" ht="45" customHeight="1" spans="1:8">
      <c r="A20" s="21" t="s">
        <v>175</v>
      </c>
      <c r="B20" s="21"/>
      <c r="C20" s="4" t="s">
        <v>188</v>
      </c>
      <c r="D20" s="4"/>
      <c r="E20" s="4"/>
      <c r="F20" s="4"/>
      <c r="G20" s="4"/>
      <c r="H20" s="4"/>
    </row>
    <row r="21" ht="70" customHeight="1" spans="1:8">
      <c r="A21" s="3" t="s">
        <v>101</v>
      </c>
      <c r="B21" s="3"/>
      <c r="C21" s="3" t="s">
        <v>283</v>
      </c>
      <c r="D21" s="3"/>
      <c r="E21" s="3"/>
      <c r="F21" s="3"/>
      <c r="G21" s="3"/>
      <c r="H21" s="3"/>
    </row>
  </sheetData>
  <mergeCells count="34">
    <mergeCell ref="A1:H1"/>
    <mergeCell ref="A2:H2"/>
    <mergeCell ref="A3:B3"/>
    <mergeCell ref="C3:H3"/>
    <mergeCell ref="A4:B4"/>
    <mergeCell ref="C4:E4"/>
    <mergeCell ref="G4:H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10:A17"/>
    <mergeCell ref="B12:B15"/>
    <mergeCell ref="C12:C13"/>
    <mergeCell ref="A8:B9"/>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opLeftCell="A3" workbookViewId="0">
      <selection activeCell="K14" sqref="K14"/>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284</v>
      </c>
      <c r="B1" s="1"/>
      <c r="C1" s="1"/>
      <c r="D1" s="1"/>
      <c r="E1" s="1"/>
      <c r="F1" s="1"/>
      <c r="G1" s="1"/>
      <c r="H1" s="1"/>
    </row>
    <row r="2" ht="21" customHeight="1" spans="1:8">
      <c r="A2" s="2" t="s">
        <v>191</v>
      </c>
      <c r="B2" s="2"/>
      <c r="C2" s="2"/>
      <c r="D2" s="2"/>
      <c r="E2" s="2"/>
      <c r="F2" s="2"/>
      <c r="G2" s="2"/>
      <c r="H2" s="2"/>
    </row>
    <row r="3" ht="35" customHeight="1" spans="1:8">
      <c r="A3" s="3" t="s">
        <v>7</v>
      </c>
      <c r="B3" s="3"/>
      <c r="C3" s="3" t="s">
        <v>285</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286</v>
      </c>
      <c r="D5" s="4"/>
      <c r="E5" s="4"/>
      <c r="F5" s="4"/>
      <c r="G5" s="4"/>
      <c r="H5" s="4"/>
    </row>
    <row r="6" ht="35" customHeight="1" spans="1:8">
      <c r="A6" s="3" t="s">
        <v>154</v>
      </c>
      <c r="B6" s="3"/>
      <c r="C6" s="4" t="s">
        <v>287</v>
      </c>
      <c r="D6" s="4"/>
      <c r="E6" s="4"/>
      <c r="F6" s="4"/>
      <c r="G6" s="4"/>
      <c r="H6" s="4"/>
    </row>
    <row r="7" ht="35" customHeight="1" spans="1:8">
      <c r="A7" s="3" t="s">
        <v>156</v>
      </c>
      <c r="B7" s="3"/>
      <c r="C7" s="4" t="s">
        <v>288</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44">
        <v>1147.3</v>
      </c>
      <c r="E9" s="3">
        <v>0</v>
      </c>
      <c r="F9" s="10">
        <f>E9/D9</f>
        <v>0</v>
      </c>
      <c r="G9" s="9">
        <f>F9*20</f>
        <v>0</v>
      </c>
      <c r="H9" s="9"/>
    </row>
    <row r="10" ht="38" customHeight="1" spans="1:8">
      <c r="A10" s="11" t="s">
        <v>161</v>
      </c>
      <c r="B10" s="3" t="s">
        <v>43</v>
      </c>
      <c r="C10" s="3" t="s">
        <v>44</v>
      </c>
      <c r="D10" s="3" t="s">
        <v>45</v>
      </c>
      <c r="E10" s="3"/>
      <c r="F10" s="3" t="s">
        <v>46</v>
      </c>
      <c r="G10" s="3" t="s">
        <v>47</v>
      </c>
      <c r="H10" s="3" t="s">
        <v>37</v>
      </c>
    </row>
    <row r="11" ht="38" customHeight="1" spans="1:8">
      <c r="A11" s="12"/>
      <c r="B11" s="3" t="s">
        <v>107</v>
      </c>
      <c r="C11" s="3" t="s">
        <v>247</v>
      </c>
      <c r="D11" s="13" t="s">
        <v>259</v>
      </c>
      <c r="E11" s="14"/>
      <c r="F11" s="50" t="s">
        <v>289</v>
      </c>
      <c r="G11" s="50" t="s">
        <v>289</v>
      </c>
      <c r="H11" s="3">
        <v>20</v>
      </c>
    </row>
    <row r="12" ht="22" customHeight="1" spans="1:8">
      <c r="A12" s="12"/>
      <c r="B12" s="3" t="s">
        <v>19</v>
      </c>
      <c r="C12" s="60" t="s">
        <v>290</v>
      </c>
      <c r="D12" s="3" t="s">
        <v>291</v>
      </c>
      <c r="E12" s="3"/>
      <c r="F12" s="3" t="s">
        <v>292</v>
      </c>
      <c r="G12" s="3" t="s">
        <v>292</v>
      </c>
      <c r="H12" s="3">
        <v>5</v>
      </c>
    </row>
    <row r="13" ht="22" customHeight="1" spans="1:8">
      <c r="A13" s="12"/>
      <c r="B13" s="3"/>
      <c r="C13" s="61"/>
      <c r="D13" s="13" t="s">
        <v>293</v>
      </c>
      <c r="E13" s="14"/>
      <c r="F13" s="34" t="s">
        <v>294</v>
      </c>
      <c r="G13" s="34" t="s">
        <v>294</v>
      </c>
      <c r="H13" s="3">
        <v>5</v>
      </c>
    </row>
    <row r="14" ht="56" customHeight="1" spans="1:8">
      <c r="A14" s="12"/>
      <c r="B14" s="3"/>
      <c r="C14" s="15" t="s">
        <v>61</v>
      </c>
      <c r="D14" s="3" t="s">
        <v>295</v>
      </c>
      <c r="E14" s="3"/>
      <c r="F14" s="17" t="s">
        <v>296</v>
      </c>
      <c r="G14" s="17" t="s">
        <v>296</v>
      </c>
      <c r="H14" s="3">
        <v>5</v>
      </c>
    </row>
    <row r="15" ht="22" customHeight="1" spans="1:8">
      <c r="A15" s="12"/>
      <c r="B15" s="3"/>
      <c r="C15" s="15" t="s">
        <v>297</v>
      </c>
      <c r="D15" s="3" t="s">
        <v>298</v>
      </c>
      <c r="E15" s="3"/>
      <c r="F15" s="3" t="s">
        <v>225</v>
      </c>
      <c r="G15" s="3" t="s">
        <v>225</v>
      </c>
      <c r="H15" s="3">
        <v>5</v>
      </c>
    </row>
    <row r="16" ht="41" customHeight="1" spans="1:8">
      <c r="A16" s="12"/>
      <c r="B16" s="11" t="s">
        <v>20</v>
      </c>
      <c r="C16" s="3" t="s">
        <v>200</v>
      </c>
      <c r="D16" s="3" t="s">
        <v>299</v>
      </c>
      <c r="E16" s="3"/>
      <c r="F16" s="17" t="s">
        <v>300</v>
      </c>
      <c r="G16" s="17" t="s">
        <v>300</v>
      </c>
      <c r="H16" s="3">
        <v>30</v>
      </c>
    </row>
    <row r="17" ht="39" customHeight="1" spans="1:8">
      <c r="A17" s="12"/>
      <c r="B17" s="3" t="s">
        <v>216</v>
      </c>
      <c r="C17" s="3" t="s">
        <v>202</v>
      </c>
      <c r="D17" s="3" t="s">
        <v>301</v>
      </c>
      <c r="E17" s="3"/>
      <c r="F17" s="16" t="s">
        <v>302</v>
      </c>
      <c r="G17" s="17">
        <v>0.95</v>
      </c>
      <c r="H17" s="3">
        <v>10</v>
      </c>
    </row>
    <row r="18" ht="30" customHeight="1" spans="1:8">
      <c r="A18" s="3" t="s">
        <v>96</v>
      </c>
      <c r="B18" s="9">
        <f>SUM(H12:H17)+G9+H11</f>
        <v>80</v>
      </c>
      <c r="C18" s="9"/>
      <c r="D18" s="9"/>
      <c r="E18" s="9"/>
      <c r="F18" s="9"/>
      <c r="G18" s="9"/>
      <c r="H18" s="9"/>
    </row>
    <row r="19" ht="57" customHeight="1" spans="1:8">
      <c r="A19" s="3" t="s">
        <v>174</v>
      </c>
      <c r="B19" s="3"/>
      <c r="C19" s="4" t="s">
        <v>126</v>
      </c>
      <c r="D19" s="4"/>
      <c r="E19" s="4"/>
      <c r="F19" s="4"/>
      <c r="G19" s="4"/>
      <c r="H19" s="4"/>
    </row>
    <row r="20" ht="68" customHeight="1" spans="1:8">
      <c r="A20" s="3" t="s">
        <v>175</v>
      </c>
      <c r="B20" s="3"/>
      <c r="C20" s="4" t="s">
        <v>303</v>
      </c>
      <c r="D20" s="4"/>
      <c r="E20" s="4"/>
      <c r="F20" s="4"/>
      <c r="G20" s="4"/>
      <c r="H20" s="4"/>
    </row>
    <row r="21" ht="68" customHeight="1" spans="1:8">
      <c r="A21" s="3" t="s">
        <v>101</v>
      </c>
      <c r="B21" s="3"/>
      <c r="C21" s="3" t="s">
        <v>217</v>
      </c>
      <c r="D21" s="3"/>
      <c r="E21" s="3"/>
      <c r="F21" s="3"/>
      <c r="G21" s="3"/>
      <c r="H21" s="3"/>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10:A17"/>
    <mergeCell ref="B12:B15"/>
    <mergeCell ref="C12:C13"/>
    <mergeCell ref="A8:B9"/>
  </mergeCells>
  <pageMargins left="0.75" right="0.75" top="1" bottom="1" header="0.5" footer="0.5"/>
  <pageSetup paperSize="9" scale="83"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C5" sqref="C5:H5"/>
    </sheetView>
  </sheetViews>
  <sheetFormatPr defaultColWidth="9" defaultRowHeight="13.5" outlineLevelCol="7"/>
  <cols>
    <col min="2" max="2" width="10.75" customWidth="1"/>
    <col min="3" max="3" width="11.25" customWidth="1"/>
    <col min="4" max="4" width="8.625" customWidth="1"/>
    <col min="5" max="5" width="8.75" customWidth="1"/>
    <col min="6" max="6" width="11.375" customWidth="1"/>
    <col min="7" max="7" width="11" customWidth="1"/>
    <col min="8" max="8" width="14.25" customWidth="1"/>
  </cols>
  <sheetData>
    <row r="1" ht="64" customHeight="1" spans="1:8">
      <c r="A1" s="38" t="s">
        <v>304</v>
      </c>
      <c r="B1" s="38"/>
      <c r="C1" s="38"/>
      <c r="D1" s="38"/>
      <c r="E1" s="38"/>
      <c r="F1" s="38"/>
      <c r="G1" s="38"/>
      <c r="H1" s="38"/>
    </row>
    <row r="2" ht="21" customHeight="1" spans="1:8">
      <c r="A2" s="2" t="s">
        <v>148</v>
      </c>
      <c r="B2" s="2"/>
      <c r="C2" s="2"/>
      <c r="D2" s="2"/>
      <c r="E2" s="2"/>
      <c r="F2" s="2"/>
      <c r="G2" s="2"/>
      <c r="H2" s="2"/>
    </row>
    <row r="3" ht="30" customHeight="1" spans="1:8">
      <c r="A3" s="3" t="s">
        <v>7</v>
      </c>
      <c r="B3" s="3"/>
      <c r="C3" s="3" t="s">
        <v>127</v>
      </c>
      <c r="D3" s="3"/>
      <c r="E3" s="3"/>
      <c r="F3" s="3"/>
      <c r="G3" s="3"/>
      <c r="H3" s="3"/>
    </row>
    <row r="4" ht="23" customHeight="1" spans="1:8">
      <c r="A4" s="3" t="s">
        <v>149</v>
      </c>
      <c r="B4" s="3"/>
      <c r="C4" s="4" t="s">
        <v>193</v>
      </c>
      <c r="D4" s="4"/>
      <c r="E4" s="4"/>
      <c r="F4" s="3" t="s">
        <v>151</v>
      </c>
      <c r="G4" s="3"/>
      <c r="H4" s="3" t="s">
        <v>193</v>
      </c>
    </row>
    <row r="5" ht="23" customHeight="1" spans="1:8">
      <c r="A5" s="3" t="s">
        <v>152</v>
      </c>
      <c r="B5" s="3"/>
      <c r="C5" s="4" t="s">
        <v>153</v>
      </c>
      <c r="D5" s="4"/>
      <c r="E5" s="4"/>
      <c r="F5" s="4"/>
      <c r="G5" s="4"/>
      <c r="H5" s="4"/>
    </row>
    <row r="6" ht="23" customHeight="1" spans="1:8">
      <c r="A6" s="3" t="s">
        <v>154</v>
      </c>
      <c r="B6" s="3"/>
      <c r="C6" s="4" t="s">
        <v>155</v>
      </c>
      <c r="D6" s="4"/>
      <c r="E6" s="4"/>
      <c r="F6" s="4"/>
      <c r="G6" s="4"/>
      <c r="H6" s="4"/>
    </row>
    <row r="7" ht="23" customHeight="1" spans="1:8">
      <c r="A7" s="3" t="s">
        <v>156</v>
      </c>
      <c r="B7" s="3"/>
      <c r="C7" s="4" t="s">
        <v>219</v>
      </c>
      <c r="D7" s="4"/>
      <c r="E7" s="4"/>
      <c r="F7" s="4"/>
      <c r="G7" s="4"/>
      <c r="H7" s="4"/>
    </row>
    <row r="8" ht="23" customHeight="1" spans="1:8">
      <c r="A8" s="5" t="s">
        <v>158</v>
      </c>
      <c r="B8" s="6"/>
      <c r="C8" s="3"/>
      <c r="D8" s="3" t="s">
        <v>34</v>
      </c>
      <c r="E8" s="3" t="s">
        <v>35</v>
      </c>
      <c r="F8" s="3" t="s">
        <v>36</v>
      </c>
      <c r="G8" s="5" t="s">
        <v>159</v>
      </c>
      <c r="H8" s="6"/>
    </row>
    <row r="9" ht="23" customHeight="1" spans="1:8">
      <c r="A9" s="7"/>
      <c r="B9" s="8"/>
      <c r="C9" s="3" t="s">
        <v>160</v>
      </c>
      <c r="D9" s="3">
        <v>190</v>
      </c>
      <c r="E9" s="3">
        <v>130</v>
      </c>
      <c r="F9" s="39">
        <f>E9/D9</f>
        <v>0.684210526315789</v>
      </c>
      <c r="G9" s="40">
        <f>20*F9</f>
        <v>13.6842105263158</v>
      </c>
      <c r="H9" s="40"/>
    </row>
    <row r="10" ht="28" customHeight="1" spans="1:8">
      <c r="A10" s="11" t="s">
        <v>161</v>
      </c>
      <c r="B10" s="3" t="s">
        <v>43</v>
      </c>
      <c r="C10" s="3" t="s">
        <v>44</v>
      </c>
      <c r="D10" s="11" t="s">
        <v>45</v>
      </c>
      <c r="E10" s="11"/>
      <c r="F10" s="11" t="s">
        <v>46</v>
      </c>
      <c r="G10" s="29" t="s">
        <v>47</v>
      </c>
      <c r="H10" s="29" t="s">
        <v>37</v>
      </c>
    </row>
    <row r="11" ht="28" customHeight="1" spans="1:8">
      <c r="A11" s="12"/>
      <c r="B11" s="11" t="s">
        <v>107</v>
      </c>
      <c r="C11" s="3" t="s">
        <v>49</v>
      </c>
      <c r="D11" s="3" t="s">
        <v>220</v>
      </c>
      <c r="E11" s="3"/>
      <c r="F11" s="50" t="s">
        <v>305</v>
      </c>
      <c r="G11" s="50" t="s">
        <v>305</v>
      </c>
      <c r="H11" s="3">
        <v>20</v>
      </c>
    </row>
    <row r="12" ht="28" customHeight="1" spans="1:8">
      <c r="A12" s="12"/>
      <c r="B12" s="11" t="s">
        <v>108</v>
      </c>
      <c r="C12" s="11" t="s">
        <v>57</v>
      </c>
      <c r="D12" s="3" t="s">
        <v>306</v>
      </c>
      <c r="E12" s="3"/>
      <c r="F12" s="3" t="s">
        <v>307</v>
      </c>
      <c r="G12" s="3" t="s">
        <v>307</v>
      </c>
      <c r="H12" s="3">
        <v>8</v>
      </c>
    </row>
    <row r="13" ht="28" customHeight="1" spans="1:8">
      <c r="A13" s="12"/>
      <c r="B13" s="42"/>
      <c r="C13" s="3" t="s">
        <v>61</v>
      </c>
      <c r="D13" s="3" t="s">
        <v>308</v>
      </c>
      <c r="E13" s="3"/>
      <c r="F13" s="17" t="s">
        <v>296</v>
      </c>
      <c r="G13" s="17" t="s">
        <v>296</v>
      </c>
      <c r="H13" s="3">
        <v>6</v>
      </c>
    </row>
    <row r="14" ht="28" customHeight="1" spans="1:8">
      <c r="A14" s="12"/>
      <c r="B14" s="45"/>
      <c r="C14" s="3" t="s">
        <v>64</v>
      </c>
      <c r="D14" s="13" t="s">
        <v>309</v>
      </c>
      <c r="E14" s="14"/>
      <c r="F14" s="17">
        <v>1</v>
      </c>
      <c r="G14" s="17">
        <v>1</v>
      </c>
      <c r="H14" s="3">
        <v>6</v>
      </c>
    </row>
    <row r="15" ht="28" customHeight="1" spans="1:8">
      <c r="A15" s="12"/>
      <c r="B15" s="3" t="s">
        <v>166</v>
      </c>
      <c r="C15" s="3" t="s">
        <v>167</v>
      </c>
      <c r="D15" s="3" t="s">
        <v>310</v>
      </c>
      <c r="E15" s="3"/>
      <c r="F15" s="17" t="s">
        <v>296</v>
      </c>
      <c r="G15" s="17" t="s">
        <v>296</v>
      </c>
      <c r="H15" s="3">
        <v>30</v>
      </c>
    </row>
    <row r="16" ht="39" customHeight="1" spans="1:8">
      <c r="A16" s="42"/>
      <c r="B16" s="3" t="s">
        <v>170</v>
      </c>
      <c r="C16" s="3" t="s">
        <v>171</v>
      </c>
      <c r="D16" s="13" t="s">
        <v>311</v>
      </c>
      <c r="E16" s="14"/>
      <c r="F16" s="17" t="s">
        <v>76</v>
      </c>
      <c r="G16" s="17" t="s">
        <v>76</v>
      </c>
      <c r="H16" s="3">
        <v>10</v>
      </c>
    </row>
    <row r="17" ht="30" customHeight="1" spans="1:8">
      <c r="A17" s="3" t="s">
        <v>96</v>
      </c>
      <c r="B17" s="40">
        <f>G9+SUM(H11:H16)</f>
        <v>93.6842105263158</v>
      </c>
      <c r="C17" s="40"/>
      <c r="D17" s="40"/>
      <c r="E17" s="40"/>
      <c r="F17" s="40"/>
      <c r="G17" s="40"/>
      <c r="H17" s="40"/>
    </row>
    <row r="18" ht="87" customHeight="1" spans="1:8">
      <c r="A18" s="21" t="s">
        <v>174</v>
      </c>
      <c r="B18" s="21"/>
      <c r="C18" s="4" t="s">
        <v>312</v>
      </c>
      <c r="D18" s="4"/>
      <c r="E18" s="4"/>
      <c r="F18" s="4"/>
      <c r="G18" s="4"/>
      <c r="H18" s="4"/>
    </row>
    <row r="19" ht="46" customHeight="1" spans="1:8">
      <c r="A19" s="21" t="s">
        <v>175</v>
      </c>
      <c r="B19" s="21"/>
      <c r="C19" s="4" t="s">
        <v>313</v>
      </c>
      <c r="D19" s="4"/>
      <c r="E19" s="4"/>
      <c r="F19" s="4"/>
      <c r="G19" s="4"/>
      <c r="H19" s="4"/>
    </row>
    <row r="20" ht="63" customHeight="1" spans="1:8">
      <c r="A20" s="3" t="s">
        <v>101</v>
      </c>
      <c r="B20" s="3"/>
      <c r="C20" s="3" t="s">
        <v>283</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C19" sqref="C19:H19"/>
    </sheetView>
  </sheetViews>
  <sheetFormatPr defaultColWidth="9" defaultRowHeight="13.5" outlineLevelCol="7"/>
  <cols>
    <col min="2" max="2" width="10.5" customWidth="1"/>
    <col min="3" max="3" width="12.125" customWidth="1"/>
    <col min="4" max="4" width="9.75" customWidth="1"/>
    <col min="5" max="5" width="9.875" customWidth="1"/>
    <col min="6" max="6" width="11.375" customWidth="1"/>
    <col min="7" max="7" width="14.875" customWidth="1"/>
    <col min="8" max="8" width="9.5" customWidth="1"/>
  </cols>
  <sheetData>
    <row r="1" ht="42" customHeight="1" spans="1:8">
      <c r="A1" s="38" t="s">
        <v>314</v>
      </c>
      <c r="B1" s="38"/>
      <c r="C1" s="38"/>
      <c r="D1" s="38"/>
      <c r="E1" s="38"/>
      <c r="F1" s="38"/>
      <c r="G1" s="38"/>
      <c r="H1" s="38"/>
    </row>
    <row r="2" ht="21" customHeight="1" spans="1:8">
      <c r="A2" s="2" t="s">
        <v>148</v>
      </c>
      <c r="B2" s="2"/>
      <c r="C2" s="2"/>
      <c r="D2" s="2"/>
      <c r="E2" s="2"/>
      <c r="F2" s="2"/>
      <c r="G2" s="2"/>
      <c r="H2" s="2"/>
    </row>
    <row r="3" ht="30" customHeight="1" spans="1:8">
      <c r="A3" s="3" t="s">
        <v>7</v>
      </c>
      <c r="B3" s="3"/>
      <c r="C3" s="3" t="s">
        <v>128</v>
      </c>
      <c r="D3" s="3"/>
      <c r="E3" s="3"/>
      <c r="F3" s="3"/>
      <c r="G3" s="3"/>
      <c r="H3" s="3"/>
    </row>
    <row r="4" ht="30" customHeight="1" spans="1:8">
      <c r="A4" s="3" t="s">
        <v>149</v>
      </c>
      <c r="B4" s="3"/>
      <c r="C4" s="4" t="s">
        <v>150</v>
      </c>
      <c r="D4" s="4"/>
      <c r="E4" s="4"/>
      <c r="F4" s="3" t="s">
        <v>151</v>
      </c>
      <c r="G4" s="3"/>
      <c r="H4" s="3" t="s">
        <v>315</v>
      </c>
    </row>
    <row r="5" ht="25" customHeight="1" spans="1:8">
      <c r="A5" s="3" t="s">
        <v>152</v>
      </c>
      <c r="B5" s="3"/>
      <c r="C5" s="4" t="s">
        <v>153</v>
      </c>
      <c r="D5" s="4"/>
      <c r="E5" s="4"/>
      <c r="F5" s="4"/>
      <c r="G5" s="4"/>
      <c r="H5" s="4"/>
    </row>
    <row r="6" ht="25" customHeight="1" spans="1:8">
      <c r="A6" s="3" t="s">
        <v>154</v>
      </c>
      <c r="B6" s="3"/>
      <c r="C6" s="4" t="s">
        <v>155</v>
      </c>
      <c r="D6" s="4"/>
      <c r="E6" s="4"/>
      <c r="F6" s="4"/>
      <c r="G6" s="4"/>
      <c r="H6" s="4"/>
    </row>
    <row r="7" ht="25"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450</v>
      </c>
      <c r="E9" s="3">
        <v>334.74</v>
      </c>
      <c r="F9" s="39">
        <f>E9/D9</f>
        <v>0.743866666666667</v>
      </c>
      <c r="G9" s="40">
        <f>20*F9</f>
        <v>14.8773333333333</v>
      </c>
      <c r="H9" s="40"/>
    </row>
    <row r="10" ht="30" customHeight="1" spans="1:8">
      <c r="A10" s="11" t="s">
        <v>161</v>
      </c>
      <c r="B10" s="3" t="s">
        <v>43</v>
      </c>
      <c r="C10" s="3" t="s">
        <v>44</v>
      </c>
      <c r="D10" s="11" t="s">
        <v>45</v>
      </c>
      <c r="E10" s="11"/>
      <c r="F10" s="11" t="s">
        <v>46</v>
      </c>
      <c r="G10" s="29" t="s">
        <v>47</v>
      </c>
      <c r="H10" s="29" t="s">
        <v>37</v>
      </c>
    </row>
    <row r="11" ht="28" customHeight="1" spans="1:8">
      <c r="A11" s="12"/>
      <c r="B11" s="11" t="s">
        <v>107</v>
      </c>
      <c r="C11" s="3" t="s">
        <v>49</v>
      </c>
      <c r="D11" s="3" t="s">
        <v>220</v>
      </c>
      <c r="E11" s="3"/>
      <c r="F11" s="3" t="s">
        <v>316</v>
      </c>
      <c r="G11" s="3">
        <v>334.74</v>
      </c>
      <c r="H11" s="3">
        <v>20</v>
      </c>
    </row>
    <row r="12" ht="20" customHeight="1" spans="1:8">
      <c r="A12" s="12"/>
      <c r="B12" s="11" t="s">
        <v>108</v>
      </c>
      <c r="C12" s="11" t="s">
        <v>57</v>
      </c>
      <c r="D12" s="3" t="s">
        <v>317</v>
      </c>
      <c r="E12" s="3"/>
      <c r="F12" s="3" t="s">
        <v>318</v>
      </c>
      <c r="G12" s="3">
        <v>6</v>
      </c>
      <c r="H12" s="3">
        <v>10</v>
      </c>
    </row>
    <row r="13" ht="20" customHeight="1" spans="1:8">
      <c r="A13" s="12"/>
      <c r="B13" s="42"/>
      <c r="C13" s="3" t="s">
        <v>61</v>
      </c>
      <c r="D13" s="3" t="s">
        <v>319</v>
      </c>
      <c r="E13" s="3"/>
      <c r="F13" s="17" t="s">
        <v>320</v>
      </c>
      <c r="G13" s="17" t="s">
        <v>321</v>
      </c>
      <c r="H13" s="3">
        <v>5</v>
      </c>
    </row>
    <row r="14" ht="20" customHeight="1" spans="1:8">
      <c r="A14" s="12"/>
      <c r="B14" s="45"/>
      <c r="C14" s="3" t="s">
        <v>64</v>
      </c>
      <c r="D14" s="13" t="s">
        <v>322</v>
      </c>
      <c r="E14" s="14"/>
      <c r="F14" s="17">
        <v>1</v>
      </c>
      <c r="G14" s="17">
        <v>1</v>
      </c>
      <c r="H14" s="3">
        <v>5</v>
      </c>
    </row>
    <row r="15" ht="30" customHeight="1" spans="1:8">
      <c r="A15" s="12"/>
      <c r="B15" s="3" t="s">
        <v>166</v>
      </c>
      <c r="C15" s="3" t="s">
        <v>167</v>
      </c>
      <c r="D15" s="3" t="s">
        <v>323</v>
      </c>
      <c r="E15" s="3"/>
      <c r="F15" s="17" t="s">
        <v>324</v>
      </c>
      <c r="G15" s="17" t="s">
        <v>84</v>
      </c>
      <c r="H15" s="3">
        <v>30</v>
      </c>
    </row>
    <row r="16" ht="33" customHeight="1" spans="1:8">
      <c r="A16" s="42"/>
      <c r="B16" s="3" t="s">
        <v>170</v>
      </c>
      <c r="C16" s="3" t="s">
        <v>171</v>
      </c>
      <c r="D16" s="13" t="s">
        <v>311</v>
      </c>
      <c r="E16" s="14"/>
      <c r="F16" s="17" t="s">
        <v>76</v>
      </c>
      <c r="G16" s="17">
        <v>0.95</v>
      </c>
      <c r="H16" s="3">
        <v>9.5</v>
      </c>
    </row>
    <row r="17" ht="26" customHeight="1" spans="1:8">
      <c r="A17" s="3" t="s">
        <v>96</v>
      </c>
      <c r="B17" s="40">
        <f>G9+SUM(H11:H16)</f>
        <v>94.3773333333333</v>
      </c>
      <c r="C17" s="40"/>
      <c r="D17" s="40"/>
      <c r="E17" s="40"/>
      <c r="F17" s="40"/>
      <c r="G17" s="40"/>
      <c r="H17" s="40"/>
    </row>
    <row r="18" ht="90" customHeight="1" spans="1:8">
      <c r="A18" s="21" t="s">
        <v>174</v>
      </c>
      <c r="B18" s="21"/>
      <c r="C18" s="4" t="s">
        <v>325</v>
      </c>
      <c r="D18" s="4"/>
      <c r="E18" s="4"/>
      <c r="F18" s="4"/>
      <c r="G18" s="4"/>
      <c r="H18" s="4"/>
    </row>
    <row r="19" ht="54" customHeight="1" spans="1:8">
      <c r="A19" s="21" t="s">
        <v>175</v>
      </c>
      <c r="B19" s="21"/>
      <c r="C19" s="4" t="s">
        <v>313</v>
      </c>
      <c r="D19" s="4"/>
      <c r="E19" s="4"/>
      <c r="F19" s="4"/>
      <c r="G19" s="4"/>
      <c r="H19" s="4"/>
    </row>
    <row r="20" ht="72" customHeight="1" spans="1:8">
      <c r="A20" s="3" t="s">
        <v>101</v>
      </c>
      <c r="B20" s="3"/>
      <c r="C20" s="3" t="s">
        <v>283</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opLeftCell="A4" workbookViewId="0">
      <selection activeCell="C42" sqref="C42:H42"/>
    </sheetView>
  </sheetViews>
  <sheetFormatPr defaultColWidth="9" defaultRowHeight="13.5" outlineLevelCol="7"/>
  <cols>
    <col min="1" max="1" width="12.35" style="18" customWidth="1"/>
    <col min="2" max="2" width="12.55" style="18" customWidth="1"/>
    <col min="3" max="3" width="16.2666666666667" style="18" customWidth="1"/>
    <col min="4" max="4" width="13.6833333333333" style="18" customWidth="1"/>
    <col min="5" max="5" width="16.5333333333333" style="18" customWidth="1"/>
    <col min="6" max="7" width="11.225" style="18" customWidth="1"/>
    <col min="8" max="8" width="15.0083333333333" style="18" customWidth="1"/>
    <col min="9" max="16384" width="9" style="18"/>
  </cols>
  <sheetData>
    <row r="1" s="18" customFormat="1" ht="42.95" customHeight="1" spans="1:8">
      <c r="A1" s="19" t="s">
        <v>326</v>
      </c>
      <c r="B1" s="19"/>
      <c r="C1" s="19"/>
      <c r="D1" s="19"/>
      <c r="E1" s="19"/>
      <c r="F1" s="19"/>
      <c r="G1" s="19"/>
      <c r="H1" s="19"/>
    </row>
    <row r="2" s="18" customFormat="1" ht="21" customHeight="1" spans="1:8">
      <c r="A2" s="20" t="s">
        <v>191</v>
      </c>
      <c r="B2" s="20"/>
      <c r="C2" s="20"/>
      <c r="D2" s="20"/>
      <c r="E2" s="20"/>
      <c r="F2" s="20"/>
      <c r="G2" s="20"/>
      <c r="H2" s="20"/>
    </row>
    <row r="3" s="18" customFormat="1" ht="35" customHeight="1" spans="1:8">
      <c r="A3" s="21" t="s">
        <v>7</v>
      </c>
      <c r="B3" s="21"/>
      <c r="C3" s="21" t="s">
        <v>129</v>
      </c>
      <c r="D3" s="21"/>
      <c r="E3" s="21"/>
      <c r="F3" s="21"/>
      <c r="G3" s="21"/>
      <c r="H3" s="21"/>
    </row>
    <row r="4" s="18" customFormat="1" ht="35" customHeight="1" spans="1:8">
      <c r="A4" s="21" t="s">
        <v>149</v>
      </c>
      <c r="B4" s="21"/>
      <c r="C4" s="22" t="s">
        <v>193</v>
      </c>
      <c r="D4" s="22"/>
      <c r="E4" s="22"/>
      <c r="F4" s="21" t="s">
        <v>151</v>
      </c>
      <c r="G4" s="21"/>
      <c r="H4" s="21" t="s">
        <v>193</v>
      </c>
    </row>
    <row r="5" s="18" customFormat="1" ht="35" customHeight="1" spans="1:8">
      <c r="A5" s="21" t="s">
        <v>152</v>
      </c>
      <c r="B5" s="21"/>
      <c r="C5" s="22" t="s">
        <v>207</v>
      </c>
      <c r="D5" s="22"/>
      <c r="E5" s="22"/>
      <c r="F5" s="22"/>
      <c r="G5" s="22"/>
      <c r="H5" s="22"/>
    </row>
    <row r="6" s="18" customFormat="1" ht="35" customHeight="1" spans="1:8">
      <c r="A6" s="21" t="s">
        <v>154</v>
      </c>
      <c r="B6" s="21"/>
      <c r="C6" s="22" t="s">
        <v>208</v>
      </c>
      <c r="D6" s="22"/>
      <c r="E6" s="22"/>
      <c r="F6" s="22"/>
      <c r="G6" s="22"/>
      <c r="H6" s="22"/>
    </row>
    <row r="7" s="18" customFormat="1" ht="35" customHeight="1" spans="1:8">
      <c r="A7" s="21" t="s">
        <v>156</v>
      </c>
      <c r="B7" s="21"/>
      <c r="C7" s="22" t="s">
        <v>209</v>
      </c>
      <c r="D7" s="22"/>
      <c r="E7" s="22"/>
      <c r="F7" s="22"/>
      <c r="G7" s="22"/>
      <c r="H7" s="22"/>
    </row>
    <row r="8" s="18" customFormat="1" ht="36" customHeight="1" spans="1:8">
      <c r="A8" s="23" t="s">
        <v>158</v>
      </c>
      <c r="B8" s="24"/>
      <c r="C8" s="21"/>
      <c r="D8" s="21" t="s">
        <v>34</v>
      </c>
      <c r="E8" s="21" t="s">
        <v>35</v>
      </c>
      <c r="F8" s="21" t="s">
        <v>36</v>
      </c>
      <c r="G8" s="23" t="s">
        <v>159</v>
      </c>
      <c r="H8" s="24"/>
    </row>
    <row r="9" s="18" customFormat="1" ht="36" customHeight="1" spans="1:8">
      <c r="A9" s="25"/>
      <c r="B9" s="26"/>
      <c r="C9" s="21" t="s">
        <v>160</v>
      </c>
      <c r="D9" s="27">
        <v>2182.79</v>
      </c>
      <c r="E9" s="27">
        <v>1546.83</v>
      </c>
      <c r="F9" s="28">
        <f>E9/D9</f>
        <v>0.708648106322642</v>
      </c>
      <c r="G9" s="27">
        <f>F9*20</f>
        <v>14.1729621264528</v>
      </c>
      <c r="H9" s="27"/>
    </row>
    <row r="10" s="18" customFormat="1" ht="38" customHeight="1" spans="1:8">
      <c r="A10" s="29" t="s">
        <v>161</v>
      </c>
      <c r="B10" s="21" t="s">
        <v>43</v>
      </c>
      <c r="C10" s="21" t="s">
        <v>44</v>
      </c>
      <c r="D10" s="21" t="s">
        <v>45</v>
      </c>
      <c r="E10" s="21"/>
      <c r="F10" s="21" t="s">
        <v>46</v>
      </c>
      <c r="G10" s="21" t="s">
        <v>47</v>
      </c>
      <c r="H10" s="21" t="s">
        <v>37</v>
      </c>
    </row>
    <row r="11" s="18" customFormat="1" ht="22" customHeight="1" spans="1:8">
      <c r="A11" s="30"/>
      <c r="B11" s="29" t="s">
        <v>210</v>
      </c>
      <c r="C11" s="21" t="s">
        <v>49</v>
      </c>
      <c r="D11" s="31" t="s">
        <v>327</v>
      </c>
      <c r="E11" s="32"/>
      <c r="F11" s="21" t="s">
        <v>328</v>
      </c>
      <c r="G11" s="21" t="s">
        <v>328</v>
      </c>
      <c r="H11" s="21">
        <v>3</v>
      </c>
    </row>
    <row r="12" s="18" customFormat="1" ht="22" customHeight="1" spans="1:8">
      <c r="A12" s="30"/>
      <c r="B12" s="37"/>
      <c r="C12" s="21" t="s">
        <v>49</v>
      </c>
      <c r="D12" s="31" t="s">
        <v>329</v>
      </c>
      <c r="E12" s="32"/>
      <c r="F12" s="21" t="s">
        <v>330</v>
      </c>
      <c r="G12" s="21" t="s">
        <v>330</v>
      </c>
      <c r="H12" s="21">
        <v>3</v>
      </c>
    </row>
    <row r="13" s="18" customFormat="1" ht="22" customHeight="1" spans="1:8">
      <c r="A13" s="30"/>
      <c r="B13" s="37"/>
      <c r="C13" s="21" t="s">
        <v>49</v>
      </c>
      <c r="D13" s="31" t="s">
        <v>331</v>
      </c>
      <c r="E13" s="32"/>
      <c r="F13" s="21" t="s">
        <v>332</v>
      </c>
      <c r="G13" s="21" t="s">
        <v>332</v>
      </c>
      <c r="H13" s="21">
        <v>2</v>
      </c>
    </row>
    <row r="14" s="18" customFormat="1" ht="22" customHeight="1" spans="1:8">
      <c r="A14" s="30"/>
      <c r="B14" s="37"/>
      <c r="C14" s="21" t="s">
        <v>49</v>
      </c>
      <c r="D14" s="31" t="s">
        <v>333</v>
      </c>
      <c r="E14" s="32"/>
      <c r="F14" s="21" t="s">
        <v>334</v>
      </c>
      <c r="G14" s="21" t="s">
        <v>334</v>
      </c>
      <c r="H14" s="21">
        <v>2</v>
      </c>
    </row>
    <row r="15" s="18" customFormat="1" ht="28" customHeight="1" spans="1:8">
      <c r="A15" s="30"/>
      <c r="B15" s="37"/>
      <c r="C15" s="21" t="s">
        <v>49</v>
      </c>
      <c r="D15" s="31" t="s">
        <v>335</v>
      </c>
      <c r="E15" s="32"/>
      <c r="F15" s="21" t="s">
        <v>336</v>
      </c>
      <c r="G15" s="21" t="s">
        <v>336</v>
      </c>
      <c r="H15" s="21">
        <v>2</v>
      </c>
    </row>
    <row r="16" s="18" customFormat="1" ht="31" customHeight="1" spans="1:8">
      <c r="A16" s="30"/>
      <c r="B16" s="37"/>
      <c r="C16" s="21" t="s">
        <v>49</v>
      </c>
      <c r="D16" s="31" t="s">
        <v>337</v>
      </c>
      <c r="E16" s="32"/>
      <c r="F16" s="21" t="s">
        <v>338</v>
      </c>
      <c r="G16" s="21" t="s">
        <v>338</v>
      </c>
      <c r="H16" s="21">
        <v>2</v>
      </c>
    </row>
    <row r="17" s="18" customFormat="1" ht="22" customHeight="1" spans="1:8">
      <c r="A17" s="30"/>
      <c r="B17" s="37"/>
      <c r="C17" s="21" t="s">
        <v>49</v>
      </c>
      <c r="D17" s="31" t="s">
        <v>339</v>
      </c>
      <c r="E17" s="32"/>
      <c r="F17" s="21" t="s">
        <v>340</v>
      </c>
      <c r="G17" s="21" t="s">
        <v>340</v>
      </c>
      <c r="H17" s="21">
        <v>2</v>
      </c>
    </row>
    <row r="18" s="18" customFormat="1" ht="22" customHeight="1" spans="1:8">
      <c r="A18" s="30"/>
      <c r="B18" s="37"/>
      <c r="C18" s="21" t="s">
        <v>49</v>
      </c>
      <c r="D18" s="31" t="s">
        <v>341</v>
      </c>
      <c r="E18" s="32"/>
      <c r="F18" s="21" t="s">
        <v>330</v>
      </c>
      <c r="G18" s="21" t="s">
        <v>330</v>
      </c>
      <c r="H18" s="21">
        <v>2</v>
      </c>
    </row>
    <row r="19" s="18" customFormat="1" ht="22" customHeight="1" spans="1:8">
      <c r="A19" s="30"/>
      <c r="B19" s="37"/>
      <c r="C19" s="21" t="s">
        <v>49</v>
      </c>
      <c r="D19" s="31" t="s">
        <v>342</v>
      </c>
      <c r="E19" s="32"/>
      <c r="F19" s="21" t="s">
        <v>332</v>
      </c>
      <c r="G19" s="21" t="s">
        <v>332</v>
      </c>
      <c r="H19" s="21">
        <v>2</v>
      </c>
    </row>
    <row r="20" s="18" customFormat="1" ht="22" customHeight="1" spans="1:8">
      <c r="A20" s="30"/>
      <c r="B20" s="21" t="s">
        <v>19</v>
      </c>
      <c r="C20" s="21" t="s">
        <v>57</v>
      </c>
      <c r="D20" s="21" t="s">
        <v>343</v>
      </c>
      <c r="E20" s="21"/>
      <c r="F20" s="21">
        <v>12578</v>
      </c>
      <c r="G20" s="21">
        <v>12578</v>
      </c>
      <c r="H20" s="21">
        <v>2</v>
      </c>
    </row>
    <row r="21" s="18" customFormat="1" ht="22" customHeight="1" spans="1:8">
      <c r="A21" s="30"/>
      <c r="B21" s="21"/>
      <c r="C21" s="21" t="s">
        <v>57</v>
      </c>
      <c r="D21" s="21" t="s">
        <v>344</v>
      </c>
      <c r="E21" s="21"/>
      <c r="F21" s="59" t="s">
        <v>345</v>
      </c>
      <c r="G21" s="35" t="s">
        <v>345</v>
      </c>
      <c r="H21" s="21">
        <v>2</v>
      </c>
    </row>
    <row r="22" s="18" customFormat="1" ht="22" customHeight="1" spans="1:8">
      <c r="A22" s="30"/>
      <c r="B22" s="21"/>
      <c r="C22" s="21" t="s">
        <v>57</v>
      </c>
      <c r="D22" s="21" t="s">
        <v>346</v>
      </c>
      <c r="E22" s="21"/>
      <c r="F22" s="21" t="s">
        <v>347</v>
      </c>
      <c r="G22" s="21" t="s">
        <v>347</v>
      </c>
      <c r="H22" s="21">
        <v>2</v>
      </c>
    </row>
    <row r="23" s="18" customFormat="1" ht="22" customHeight="1" spans="1:8">
      <c r="A23" s="30"/>
      <c r="B23" s="21"/>
      <c r="C23" s="21" t="s">
        <v>57</v>
      </c>
      <c r="D23" s="21" t="s">
        <v>348</v>
      </c>
      <c r="E23" s="21"/>
      <c r="F23" s="21" t="s">
        <v>349</v>
      </c>
      <c r="G23" s="21" t="s">
        <v>349</v>
      </c>
      <c r="H23" s="21">
        <v>2</v>
      </c>
    </row>
    <row r="24" s="18" customFormat="1" ht="22" customHeight="1" spans="1:8">
      <c r="A24" s="30"/>
      <c r="B24" s="21"/>
      <c r="C24" s="21" t="s">
        <v>57</v>
      </c>
      <c r="D24" s="21" t="s">
        <v>350</v>
      </c>
      <c r="E24" s="21"/>
      <c r="F24" s="21" t="s">
        <v>351</v>
      </c>
      <c r="G24" s="21" t="s">
        <v>351</v>
      </c>
      <c r="H24" s="21">
        <v>1</v>
      </c>
    </row>
    <row r="25" s="18" customFormat="1" ht="22" customHeight="1" spans="1:8">
      <c r="A25" s="30"/>
      <c r="B25" s="21"/>
      <c r="C25" s="21" t="s">
        <v>57</v>
      </c>
      <c r="D25" s="21" t="s">
        <v>352</v>
      </c>
      <c r="E25" s="21"/>
      <c r="F25" s="21" t="s">
        <v>353</v>
      </c>
      <c r="G25" s="21" t="s">
        <v>353</v>
      </c>
      <c r="H25" s="21">
        <v>1</v>
      </c>
    </row>
    <row r="26" s="18" customFormat="1" ht="22" customHeight="1" spans="1:8">
      <c r="A26" s="30"/>
      <c r="B26" s="21"/>
      <c r="C26" s="21" t="s">
        <v>57</v>
      </c>
      <c r="D26" s="21" t="s">
        <v>354</v>
      </c>
      <c r="E26" s="21"/>
      <c r="F26" s="21" t="s">
        <v>355</v>
      </c>
      <c r="G26" s="21" t="s">
        <v>355</v>
      </c>
      <c r="H26" s="21">
        <v>1</v>
      </c>
    </row>
    <row r="27" s="18" customFormat="1" ht="22" customHeight="1" spans="1:8">
      <c r="A27" s="30"/>
      <c r="B27" s="21"/>
      <c r="C27" s="21" t="s">
        <v>57</v>
      </c>
      <c r="D27" s="21" t="s">
        <v>356</v>
      </c>
      <c r="E27" s="21"/>
      <c r="F27" s="21" t="s">
        <v>357</v>
      </c>
      <c r="G27" s="21" t="s">
        <v>357</v>
      </c>
      <c r="H27" s="21">
        <v>1</v>
      </c>
    </row>
    <row r="28" s="18" customFormat="1" ht="22" customHeight="1" spans="1:8">
      <c r="A28" s="30"/>
      <c r="B28" s="21"/>
      <c r="C28" s="21" t="s">
        <v>57</v>
      </c>
      <c r="D28" s="21" t="s">
        <v>358</v>
      </c>
      <c r="E28" s="21"/>
      <c r="F28" s="21" t="s">
        <v>359</v>
      </c>
      <c r="G28" s="21" t="s">
        <v>359</v>
      </c>
      <c r="H28" s="21">
        <v>1</v>
      </c>
    </row>
    <row r="29" s="18" customFormat="1" ht="22" customHeight="1" spans="1:8">
      <c r="A29" s="30"/>
      <c r="B29" s="21"/>
      <c r="C29" s="21" t="s">
        <v>57</v>
      </c>
      <c r="D29" s="21" t="s">
        <v>360</v>
      </c>
      <c r="E29" s="21"/>
      <c r="F29" s="21" t="s">
        <v>361</v>
      </c>
      <c r="G29" s="21" t="s">
        <v>361</v>
      </c>
      <c r="H29" s="21">
        <v>1</v>
      </c>
    </row>
    <row r="30" s="18" customFormat="1" ht="22" customHeight="1" spans="1:8">
      <c r="A30" s="30"/>
      <c r="B30" s="21"/>
      <c r="C30" s="21" t="s">
        <v>57</v>
      </c>
      <c r="D30" s="21" t="s">
        <v>362</v>
      </c>
      <c r="E30" s="21"/>
      <c r="F30" s="21" t="s">
        <v>363</v>
      </c>
      <c r="G30" s="21" t="s">
        <v>363</v>
      </c>
      <c r="H30" s="21">
        <v>1</v>
      </c>
    </row>
    <row r="31" s="18" customFormat="1" ht="22" customHeight="1" spans="1:8">
      <c r="A31" s="30"/>
      <c r="B31" s="21"/>
      <c r="C31" s="21" t="s">
        <v>57</v>
      </c>
      <c r="D31" s="21" t="s">
        <v>364</v>
      </c>
      <c r="E31" s="21"/>
      <c r="F31" s="21" t="s">
        <v>365</v>
      </c>
      <c r="G31" s="21" t="s">
        <v>365</v>
      </c>
      <c r="H31" s="21">
        <v>1</v>
      </c>
    </row>
    <row r="32" s="18" customFormat="1" ht="22" customHeight="1" spans="1:8">
      <c r="A32" s="30"/>
      <c r="B32" s="21"/>
      <c r="C32" s="21" t="s">
        <v>57</v>
      </c>
      <c r="D32" s="21" t="s">
        <v>366</v>
      </c>
      <c r="E32" s="21"/>
      <c r="F32" s="21" t="s">
        <v>367</v>
      </c>
      <c r="G32" s="21" t="s">
        <v>367</v>
      </c>
      <c r="H32" s="21">
        <v>1</v>
      </c>
    </row>
    <row r="33" s="18" customFormat="1" ht="22" customHeight="1" spans="1:8">
      <c r="A33" s="30"/>
      <c r="B33" s="21"/>
      <c r="C33" s="21" t="s">
        <v>57</v>
      </c>
      <c r="D33" s="21" t="s">
        <v>368</v>
      </c>
      <c r="E33" s="21"/>
      <c r="F33" s="21" t="s">
        <v>369</v>
      </c>
      <c r="G33" s="21" t="s">
        <v>369</v>
      </c>
      <c r="H33" s="21">
        <v>1</v>
      </c>
    </row>
    <row r="34" s="18" customFormat="1" ht="22" customHeight="1" spans="1:8">
      <c r="A34" s="30"/>
      <c r="B34" s="21"/>
      <c r="C34" s="21" t="s">
        <v>57</v>
      </c>
      <c r="D34" s="21" t="s">
        <v>370</v>
      </c>
      <c r="E34" s="21"/>
      <c r="F34" s="21" t="s">
        <v>371</v>
      </c>
      <c r="G34" s="21" t="s">
        <v>371</v>
      </c>
      <c r="H34" s="21">
        <v>1</v>
      </c>
    </row>
    <row r="35" s="18" customFormat="1" ht="22" customHeight="1" spans="1:8">
      <c r="A35" s="30"/>
      <c r="B35" s="21"/>
      <c r="C35" s="21" t="s">
        <v>57</v>
      </c>
      <c r="D35" s="21" t="s">
        <v>372</v>
      </c>
      <c r="E35" s="21"/>
      <c r="F35" s="21" t="s">
        <v>357</v>
      </c>
      <c r="G35" s="21" t="s">
        <v>357</v>
      </c>
      <c r="H35" s="21">
        <v>1</v>
      </c>
    </row>
    <row r="36" s="18" customFormat="1" ht="22" customHeight="1" spans="1:8">
      <c r="A36" s="30"/>
      <c r="B36" s="29" t="s">
        <v>20</v>
      </c>
      <c r="C36" s="21" t="s">
        <v>200</v>
      </c>
      <c r="D36" s="21" t="s">
        <v>373</v>
      </c>
      <c r="E36" s="21"/>
      <c r="F36" s="21" t="s">
        <v>253</v>
      </c>
      <c r="G36" s="21" t="s">
        <v>253</v>
      </c>
      <c r="H36" s="21">
        <v>15</v>
      </c>
    </row>
    <row r="37" s="18" customFormat="1" ht="22" customHeight="1" spans="1:8">
      <c r="A37" s="30"/>
      <c r="B37" s="37"/>
      <c r="C37" s="21" t="s">
        <v>200</v>
      </c>
      <c r="D37" s="21" t="s">
        <v>374</v>
      </c>
      <c r="E37" s="21"/>
      <c r="F37" s="21" t="s">
        <v>375</v>
      </c>
      <c r="G37" s="21" t="s">
        <v>375</v>
      </c>
      <c r="H37" s="21">
        <v>15</v>
      </c>
    </row>
    <row r="38" s="18" customFormat="1" ht="39" customHeight="1" spans="1:8">
      <c r="A38" s="30"/>
      <c r="B38" s="21" t="s">
        <v>216</v>
      </c>
      <c r="C38" s="21" t="s">
        <v>202</v>
      </c>
      <c r="D38" s="21" t="s">
        <v>203</v>
      </c>
      <c r="E38" s="21"/>
      <c r="F38" s="48" t="s">
        <v>376</v>
      </c>
      <c r="G38" s="49">
        <v>0.95</v>
      </c>
      <c r="H38" s="21">
        <v>10</v>
      </c>
    </row>
    <row r="39" s="18" customFormat="1" ht="30" customHeight="1" spans="1:8">
      <c r="A39" s="21" t="s">
        <v>96</v>
      </c>
      <c r="B39" s="27">
        <f>SUM(H11:H38)+G9</f>
        <v>94.1729621264528</v>
      </c>
      <c r="C39" s="27"/>
      <c r="D39" s="27"/>
      <c r="E39" s="27"/>
      <c r="F39" s="27"/>
      <c r="G39" s="27"/>
      <c r="H39" s="27"/>
    </row>
    <row r="40" s="18" customFormat="1" ht="68" customHeight="1" spans="1:8">
      <c r="A40" s="21" t="s">
        <v>174</v>
      </c>
      <c r="B40" s="21"/>
      <c r="C40" s="22" t="s">
        <v>98</v>
      </c>
      <c r="D40" s="22"/>
      <c r="E40" s="22"/>
      <c r="F40" s="22"/>
      <c r="G40" s="22"/>
      <c r="H40" s="22"/>
    </row>
    <row r="41" s="18" customFormat="1" ht="68" customHeight="1" spans="1:8">
      <c r="A41" s="21" t="s">
        <v>175</v>
      </c>
      <c r="B41" s="21"/>
      <c r="C41" s="22" t="s">
        <v>100</v>
      </c>
      <c r="D41" s="22"/>
      <c r="E41" s="22"/>
      <c r="F41" s="22"/>
      <c r="G41" s="22"/>
      <c r="H41" s="22"/>
    </row>
    <row r="42" s="18" customFormat="1" ht="114" customHeight="1" spans="1:8">
      <c r="A42" s="21" t="s">
        <v>101</v>
      </c>
      <c r="B42" s="21"/>
      <c r="C42" s="21" t="s">
        <v>377</v>
      </c>
      <c r="D42" s="21"/>
      <c r="E42" s="21"/>
      <c r="F42" s="21"/>
      <c r="G42" s="21"/>
      <c r="H42" s="21"/>
    </row>
  </sheetData>
  <mergeCells count="5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B39:H39"/>
    <mergeCell ref="A40:B40"/>
    <mergeCell ref="C40:H40"/>
    <mergeCell ref="A41:B41"/>
    <mergeCell ref="C41:H41"/>
    <mergeCell ref="A42:B42"/>
    <mergeCell ref="C42:H42"/>
    <mergeCell ref="A10:A38"/>
    <mergeCell ref="B11:B19"/>
    <mergeCell ref="B20:B35"/>
    <mergeCell ref="B36:B37"/>
    <mergeCell ref="A8:B9"/>
  </mergeCells>
  <pageMargins left="0.75" right="0.75" top="1" bottom="1" header="0.5" footer="0.5"/>
  <pageSetup paperSize="9" scale="8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L11" sqref="L11"/>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 customHeight="1" spans="1:8">
      <c r="A1" s="38" t="s">
        <v>378</v>
      </c>
      <c r="B1" s="38"/>
      <c r="C1" s="38"/>
      <c r="D1" s="38"/>
      <c r="E1" s="38"/>
      <c r="F1" s="38"/>
      <c r="G1" s="38"/>
      <c r="H1" s="38"/>
    </row>
    <row r="2" ht="21" customHeight="1" spans="1:8">
      <c r="A2" s="2" t="s">
        <v>148</v>
      </c>
      <c r="B2" s="2"/>
      <c r="C2" s="2"/>
      <c r="D2" s="2"/>
      <c r="E2" s="2"/>
      <c r="F2" s="2"/>
      <c r="G2" s="2"/>
      <c r="H2" s="2"/>
    </row>
    <row r="3" ht="26" customHeight="1" spans="1:8">
      <c r="A3" s="3" t="s">
        <v>7</v>
      </c>
      <c r="B3" s="3"/>
      <c r="C3" s="3" t="s">
        <v>130</v>
      </c>
      <c r="D3" s="3"/>
      <c r="E3" s="3"/>
      <c r="F3" s="3"/>
      <c r="G3" s="3"/>
      <c r="H3" s="3"/>
    </row>
    <row r="4" ht="26" customHeight="1" spans="1:8">
      <c r="A4" s="3" t="s">
        <v>149</v>
      </c>
      <c r="B4" s="3"/>
      <c r="C4" s="4" t="s">
        <v>150</v>
      </c>
      <c r="D4" s="4"/>
      <c r="E4" s="4"/>
      <c r="F4" s="3" t="s">
        <v>151</v>
      </c>
      <c r="G4" s="3"/>
      <c r="H4" s="3" t="s">
        <v>120</v>
      </c>
    </row>
    <row r="5" ht="26" customHeight="1" spans="1:8">
      <c r="A5" s="3" t="s">
        <v>152</v>
      </c>
      <c r="B5" s="3"/>
      <c r="C5" s="4" t="s">
        <v>153</v>
      </c>
      <c r="D5" s="4"/>
      <c r="E5" s="4"/>
      <c r="F5" s="4"/>
      <c r="G5" s="4"/>
      <c r="H5" s="4"/>
    </row>
    <row r="6" ht="26" customHeight="1" spans="1:8">
      <c r="A6" s="3" t="s">
        <v>154</v>
      </c>
      <c r="B6" s="3"/>
      <c r="C6" s="4" t="s">
        <v>155</v>
      </c>
      <c r="D6" s="4"/>
      <c r="E6" s="4"/>
      <c r="F6" s="4"/>
      <c r="G6" s="4"/>
      <c r="H6" s="4"/>
    </row>
    <row r="7" ht="26"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37.28</v>
      </c>
      <c r="E9" s="3">
        <v>37.28</v>
      </c>
      <c r="F9" s="39">
        <f>E9/D9</f>
        <v>1</v>
      </c>
      <c r="G9" s="40">
        <f>20*F9</f>
        <v>20</v>
      </c>
      <c r="H9" s="40"/>
    </row>
    <row r="10" ht="30" customHeight="1" spans="1:8">
      <c r="A10" s="11" t="s">
        <v>161</v>
      </c>
      <c r="B10" s="3" t="s">
        <v>43</v>
      </c>
      <c r="C10" s="3" t="s">
        <v>44</v>
      </c>
      <c r="D10" s="11" t="s">
        <v>45</v>
      </c>
      <c r="E10" s="11"/>
      <c r="F10" s="11" t="s">
        <v>46</v>
      </c>
      <c r="G10" s="11" t="s">
        <v>47</v>
      </c>
      <c r="H10" s="11" t="s">
        <v>37</v>
      </c>
    </row>
    <row r="11" ht="26" customHeight="1" spans="1:8">
      <c r="A11" s="12"/>
      <c r="B11" s="11" t="s">
        <v>107</v>
      </c>
      <c r="C11" s="11" t="s">
        <v>49</v>
      </c>
      <c r="D11" s="3" t="s">
        <v>379</v>
      </c>
      <c r="E11" s="3"/>
      <c r="F11" s="17" t="s">
        <v>330</v>
      </c>
      <c r="G11" s="17" t="s">
        <v>330</v>
      </c>
      <c r="H11" s="3">
        <v>10</v>
      </c>
    </row>
    <row r="12" ht="26" customHeight="1" spans="1:8">
      <c r="A12" s="12"/>
      <c r="B12" s="42"/>
      <c r="C12" s="45"/>
      <c r="D12" s="3" t="s">
        <v>380</v>
      </c>
      <c r="E12" s="3"/>
      <c r="F12" s="3" t="s">
        <v>332</v>
      </c>
      <c r="G12" s="3" t="s">
        <v>332</v>
      </c>
      <c r="H12" s="3">
        <v>10</v>
      </c>
    </row>
    <row r="13" ht="26" customHeight="1" spans="1:8">
      <c r="A13" s="12"/>
      <c r="B13" s="11" t="s">
        <v>108</v>
      </c>
      <c r="C13" s="11" t="s">
        <v>57</v>
      </c>
      <c r="D13" s="3" t="s">
        <v>381</v>
      </c>
      <c r="E13" s="3"/>
      <c r="F13" s="3">
        <v>994</v>
      </c>
      <c r="G13" s="3">
        <v>994</v>
      </c>
      <c r="H13" s="3">
        <v>10</v>
      </c>
    </row>
    <row r="14" ht="26" customHeight="1" spans="1:8">
      <c r="A14" s="12"/>
      <c r="B14" s="42"/>
      <c r="C14" s="42"/>
      <c r="D14" s="3" t="s">
        <v>382</v>
      </c>
      <c r="E14" s="3"/>
      <c r="F14" s="34">
        <v>44</v>
      </c>
      <c r="G14" s="34">
        <v>44</v>
      </c>
      <c r="H14" s="3">
        <v>10</v>
      </c>
    </row>
    <row r="15" ht="26" customHeight="1" spans="1:8">
      <c r="A15" s="12"/>
      <c r="B15" s="3" t="s">
        <v>166</v>
      </c>
      <c r="C15" s="11" t="s">
        <v>167</v>
      </c>
      <c r="D15" s="3" t="s">
        <v>383</v>
      </c>
      <c r="E15" s="3"/>
      <c r="F15" s="17" t="s">
        <v>225</v>
      </c>
      <c r="G15" s="17" t="s">
        <v>225</v>
      </c>
      <c r="H15" s="3">
        <v>15</v>
      </c>
    </row>
    <row r="16" ht="26" customHeight="1" spans="1:8">
      <c r="A16" s="12"/>
      <c r="B16" s="3"/>
      <c r="C16" s="45"/>
      <c r="D16" s="3" t="s">
        <v>384</v>
      </c>
      <c r="E16" s="3"/>
      <c r="F16" s="3" t="s">
        <v>385</v>
      </c>
      <c r="G16" s="3" t="s">
        <v>385</v>
      </c>
      <c r="H16" s="3">
        <v>15</v>
      </c>
    </row>
    <row r="17" ht="41" customHeight="1" spans="1:8">
      <c r="A17" s="42"/>
      <c r="B17" s="3" t="s">
        <v>386</v>
      </c>
      <c r="C17" s="3" t="s">
        <v>171</v>
      </c>
      <c r="D17" s="13" t="s">
        <v>387</v>
      </c>
      <c r="E17" s="14"/>
      <c r="F17" s="17" t="s">
        <v>76</v>
      </c>
      <c r="G17" s="17" t="s">
        <v>76</v>
      </c>
      <c r="H17" s="3">
        <v>8</v>
      </c>
    </row>
    <row r="18" ht="30" customHeight="1" spans="1:8">
      <c r="A18" s="3" t="s">
        <v>96</v>
      </c>
      <c r="B18" s="40">
        <f>G9+SUM(H11:H17)</f>
        <v>98</v>
      </c>
      <c r="C18" s="40"/>
      <c r="D18" s="40"/>
      <c r="E18" s="40"/>
      <c r="F18" s="40"/>
      <c r="G18" s="40"/>
      <c r="H18" s="40"/>
    </row>
    <row r="19" ht="57" customHeight="1" spans="1:8">
      <c r="A19" s="3" t="s">
        <v>174</v>
      </c>
      <c r="B19" s="3"/>
      <c r="C19" s="4" t="s">
        <v>188</v>
      </c>
      <c r="D19" s="4"/>
      <c r="E19" s="4"/>
      <c r="F19" s="4"/>
      <c r="G19" s="4"/>
      <c r="H19" s="4"/>
    </row>
    <row r="20" ht="57" customHeight="1" spans="1:8">
      <c r="A20" s="3" t="s">
        <v>175</v>
      </c>
      <c r="B20" s="3"/>
      <c r="C20" s="4" t="s">
        <v>188</v>
      </c>
      <c r="D20" s="4"/>
      <c r="E20" s="4"/>
      <c r="F20" s="4"/>
      <c r="G20" s="4"/>
      <c r="H20" s="4"/>
    </row>
    <row r="21" ht="57" customHeight="1" spans="1:8">
      <c r="A21" s="3" t="s">
        <v>101</v>
      </c>
      <c r="B21" s="3"/>
      <c r="C21" s="3" t="s">
        <v>229</v>
      </c>
      <c r="D21" s="3"/>
      <c r="E21" s="3"/>
      <c r="F21" s="3"/>
      <c r="G21" s="3"/>
      <c r="H21" s="3"/>
    </row>
  </sheetData>
  <mergeCells count="38">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10:A17"/>
    <mergeCell ref="B11:B12"/>
    <mergeCell ref="B13:B14"/>
    <mergeCell ref="B15:B16"/>
    <mergeCell ref="C11:C12"/>
    <mergeCell ref="C13:C14"/>
    <mergeCell ref="C15:C16"/>
    <mergeCell ref="A8:B9"/>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opLeftCell="A6" workbookViewId="0">
      <selection activeCell="B16" sqref="$A11:$XFD16"/>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 customHeight="1" spans="1:8">
      <c r="A1" s="38" t="s">
        <v>388</v>
      </c>
      <c r="B1" s="38"/>
      <c r="C1" s="38"/>
      <c r="D1" s="38"/>
      <c r="E1" s="38"/>
      <c r="F1" s="38"/>
      <c r="G1" s="38"/>
      <c r="H1" s="38"/>
    </row>
    <row r="2" ht="21" customHeight="1" spans="1:8">
      <c r="A2" s="2" t="s">
        <v>148</v>
      </c>
      <c r="B2" s="2"/>
      <c r="C2" s="2"/>
      <c r="D2" s="2"/>
      <c r="E2" s="2"/>
      <c r="F2" s="2"/>
      <c r="G2" s="2"/>
      <c r="H2" s="2"/>
    </row>
    <row r="3" ht="30" customHeight="1" spans="1:8">
      <c r="A3" s="3" t="s">
        <v>7</v>
      </c>
      <c r="B3" s="3"/>
      <c r="C3" s="3" t="s">
        <v>131</v>
      </c>
      <c r="D3" s="3"/>
      <c r="E3" s="3"/>
      <c r="F3" s="3"/>
      <c r="G3" s="3"/>
      <c r="H3" s="3"/>
    </row>
    <row r="4" ht="30" customHeight="1" spans="1:8">
      <c r="A4" s="3" t="s">
        <v>149</v>
      </c>
      <c r="B4" s="3"/>
      <c r="C4" s="4" t="s">
        <v>150</v>
      </c>
      <c r="D4" s="4"/>
      <c r="E4" s="4"/>
      <c r="F4" s="3" t="s">
        <v>151</v>
      </c>
      <c r="G4" s="3"/>
      <c r="H4" s="3" t="s">
        <v>120</v>
      </c>
    </row>
    <row r="5" ht="30" customHeight="1" spans="1:8">
      <c r="A5" s="3" t="s">
        <v>152</v>
      </c>
      <c r="B5" s="3"/>
      <c r="C5" s="4" t="s">
        <v>153</v>
      </c>
      <c r="D5" s="4"/>
      <c r="E5" s="4"/>
      <c r="F5" s="4"/>
      <c r="G5" s="4"/>
      <c r="H5" s="4"/>
    </row>
    <row r="6" ht="30" customHeight="1" spans="1:8">
      <c r="A6" s="3" t="s">
        <v>154</v>
      </c>
      <c r="B6" s="3"/>
      <c r="C6" s="4" t="s">
        <v>155</v>
      </c>
      <c r="D6" s="4"/>
      <c r="E6" s="4"/>
      <c r="F6" s="4"/>
      <c r="G6" s="4"/>
      <c r="H6" s="4"/>
    </row>
    <row r="7" ht="30"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10</v>
      </c>
      <c r="E9" s="3">
        <v>10</v>
      </c>
      <c r="F9" s="39">
        <f>E9/D9</f>
        <v>1</v>
      </c>
      <c r="G9" s="40">
        <f>20*F9</f>
        <v>20</v>
      </c>
      <c r="H9" s="40"/>
    </row>
    <row r="10" ht="30" customHeight="1" spans="1:8">
      <c r="A10" s="11" t="s">
        <v>161</v>
      </c>
      <c r="B10" s="3" t="s">
        <v>43</v>
      </c>
      <c r="C10" s="3" t="s">
        <v>44</v>
      </c>
      <c r="D10" s="11" t="s">
        <v>45</v>
      </c>
      <c r="E10" s="11"/>
      <c r="F10" s="11" t="s">
        <v>46</v>
      </c>
      <c r="G10" s="11" t="s">
        <v>47</v>
      </c>
      <c r="H10" s="11" t="s">
        <v>37</v>
      </c>
    </row>
    <row r="11" ht="27" customHeight="1" spans="1:8">
      <c r="A11" s="12"/>
      <c r="B11" s="11" t="s">
        <v>107</v>
      </c>
      <c r="C11" s="11" t="s">
        <v>49</v>
      </c>
      <c r="D11" s="3" t="s">
        <v>220</v>
      </c>
      <c r="E11" s="3"/>
      <c r="F11" s="17" t="s">
        <v>389</v>
      </c>
      <c r="G11" s="17" t="s">
        <v>390</v>
      </c>
      <c r="H11" s="3">
        <v>20</v>
      </c>
    </row>
    <row r="12" ht="27" customHeight="1" spans="1:8">
      <c r="A12" s="12"/>
      <c r="B12" s="11" t="s">
        <v>108</v>
      </c>
      <c r="C12" s="3" t="s">
        <v>57</v>
      </c>
      <c r="D12" s="3" t="s">
        <v>391</v>
      </c>
      <c r="E12" s="3"/>
      <c r="F12" s="3" t="s">
        <v>361</v>
      </c>
      <c r="G12" s="3" t="s">
        <v>361</v>
      </c>
      <c r="H12" s="3">
        <v>8</v>
      </c>
    </row>
    <row r="13" ht="27" customHeight="1" spans="1:8">
      <c r="A13" s="12"/>
      <c r="B13" s="42"/>
      <c r="C13" s="3" t="s">
        <v>61</v>
      </c>
      <c r="D13" s="3" t="s">
        <v>382</v>
      </c>
      <c r="E13" s="3"/>
      <c r="F13" s="34">
        <v>44</v>
      </c>
      <c r="G13" s="34">
        <v>44</v>
      </c>
      <c r="H13" s="3">
        <v>6</v>
      </c>
    </row>
    <row r="14" ht="27" customHeight="1" spans="1:8">
      <c r="A14" s="12"/>
      <c r="B14" s="42"/>
      <c r="C14" s="3" t="s">
        <v>64</v>
      </c>
      <c r="D14" s="3" t="s">
        <v>392</v>
      </c>
      <c r="E14" s="3"/>
      <c r="F14" s="34" t="s">
        <v>66</v>
      </c>
      <c r="G14" s="34" t="s">
        <v>66</v>
      </c>
      <c r="H14" s="3">
        <v>6</v>
      </c>
    </row>
    <row r="15" ht="27" customHeight="1" spans="1:8">
      <c r="A15" s="12"/>
      <c r="B15" s="3" t="s">
        <v>166</v>
      </c>
      <c r="C15" s="3" t="s">
        <v>167</v>
      </c>
      <c r="D15" s="3" t="s">
        <v>393</v>
      </c>
      <c r="E15" s="3"/>
      <c r="F15" s="17" t="s">
        <v>394</v>
      </c>
      <c r="G15" s="17" t="s">
        <v>394</v>
      </c>
      <c r="H15" s="3">
        <v>30</v>
      </c>
    </row>
    <row r="16" ht="27" customHeight="1" spans="1:8">
      <c r="A16" s="42"/>
      <c r="B16" s="3" t="s">
        <v>170</v>
      </c>
      <c r="C16" s="3" t="s">
        <v>171</v>
      </c>
      <c r="D16" s="13" t="s">
        <v>387</v>
      </c>
      <c r="E16" s="14"/>
      <c r="F16" s="17" t="s">
        <v>76</v>
      </c>
      <c r="G16" s="17" t="s">
        <v>76</v>
      </c>
      <c r="H16" s="3">
        <v>8</v>
      </c>
    </row>
    <row r="17" ht="30" customHeight="1" spans="1:8">
      <c r="A17" s="3" t="s">
        <v>96</v>
      </c>
      <c r="B17" s="40">
        <f>G9+SUM(H11:H16)</f>
        <v>98</v>
      </c>
      <c r="C17" s="40"/>
      <c r="D17" s="40"/>
      <c r="E17" s="40"/>
      <c r="F17" s="40"/>
      <c r="G17" s="40"/>
      <c r="H17" s="40"/>
    </row>
    <row r="18" ht="45" customHeight="1" spans="1:8">
      <c r="A18" s="3" t="s">
        <v>174</v>
      </c>
      <c r="B18" s="3"/>
      <c r="C18" s="4" t="s">
        <v>188</v>
      </c>
      <c r="D18" s="4"/>
      <c r="E18" s="4"/>
      <c r="F18" s="4"/>
      <c r="G18" s="4"/>
      <c r="H18" s="4"/>
    </row>
    <row r="19" ht="45" customHeight="1" spans="1:8">
      <c r="A19" s="3" t="s">
        <v>175</v>
      </c>
      <c r="B19" s="3"/>
      <c r="C19" s="4" t="s">
        <v>188</v>
      </c>
      <c r="D19" s="4"/>
      <c r="E19" s="4"/>
      <c r="F19" s="4"/>
      <c r="G19" s="4"/>
      <c r="H19" s="4"/>
    </row>
    <row r="20" ht="81" customHeight="1" spans="1:8">
      <c r="A20" s="3" t="s">
        <v>101</v>
      </c>
      <c r="B20" s="3"/>
      <c r="C20" s="3" t="s">
        <v>395</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3"/>
    <mergeCell ref="A8:B9"/>
  </mergeCells>
  <pageMargins left="0.75" right="0.75" top="1" bottom="1" header="0.5" footer="0.5"/>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opLeftCell="A8" workbookViewId="0">
      <selection activeCell="I13" sqref="I13"/>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43" t="s">
        <v>396</v>
      </c>
      <c r="B1" s="43"/>
      <c r="C1" s="43"/>
      <c r="D1" s="43"/>
      <c r="E1" s="43"/>
      <c r="F1" s="43"/>
      <c r="G1" s="43"/>
      <c r="H1" s="43"/>
    </row>
    <row r="2" ht="21" customHeight="1" spans="1:8">
      <c r="A2" s="2" t="s">
        <v>191</v>
      </c>
      <c r="B2" s="2"/>
      <c r="C2" s="2"/>
      <c r="D2" s="2"/>
      <c r="E2" s="2"/>
      <c r="F2" s="2"/>
      <c r="G2" s="2"/>
      <c r="H2" s="2"/>
    </row>
    <row r="3" ht="28" customHeight="1" spans="1:8">
      <c r="A3" s="3" t="s">
        <v>7</v>
      </c>
      <c r="B3" s="3"/>
      <c r="C3" s="3" t="s">
        <v>397</v>
      </c>
      <c r="D3" s="3"/>
      <c r="E3" s="3"/>
      <c r="F3" s="3"/>
      <c r="G3" s="3"/>
      <c r="H3" s="3"/>
    </row>
    <row r="4" ht="28" customHeight="1" spans="1:8">
      <c r="A4" s="3" t="s">
        <v>149</v>
      </c>
      <c r="B4" s="3"/>
      <c r="C4" s="4" t="s">
        <v>193</v>
      </c>
      <c r="D4" s="4"/>
      <c r="E4" s="4"/>
      <c r="F4" s="3" t="s">
        <v>151</v>
      </c>
      <c r="G4" s="3"/>
      <c r="H4" s="3" t="s">
        <v>193</v>
      </c>
    </row>
    <row r="5" ht="28" customHeight="1" spans="1:8">
      <c r="A5" s="3" t="s">
        <v>152</v>
      </c>
      <c r="B5" s="3"/>
      <c r="C5" s="4" t="s">
        <v>207</v>
      </c>
      <c r="D5" s="4"/>
      <c r="E5" s="4"/>
      <c r="F5" s="4"/>
      <c r="G5" s="4"/>
      <c r="H5" s="4"/>
    </row>
    <row r="6" ht="28" customHeight="1" spans="1:8">
      <c r="A6" s="3" t="s">
        <v>154</v>
      </c>
      <c r="B6" s="3"/>
      <c r="C6" s="4" t="s">
        <v>208</v>
      </c>
      <c r="D6" s="4"/>
      <c r="E6" s="4"/>
      <c r="F6" s="4"/>
      <c r="G6" s="4"/>
      <c r="H6" s="4"/>
    </row>
    <row r="7" ht="28" customHeight="1" spans="1:8">
      <c r="A7" s="3" t="s">
        <v>156</v>
      </c>
      <c r="B7" s="3"/>
      <c r="C7" s="4" t="s">
        <v>209</v>
      </c>
      <c r="D7" s="4"/>
      <c r="E7" s="4"/>
      <c r="F7" s="4"/>
      <c r="G7" s="4"/>
      <c r="H7" s="4"/>
    </row>
    <row r="8" ht="28" customHeight="1" spans="1:8">
      <c r="A8" s="5" t="s">
        <v>158</v>
      </c>
      <c r="B8" s="6"/>
      <c r="C8" s="3"/>
      <c r="D8" s="3" t="s">
        <v>34</v>
      </c>
      <c r="E8" s="3" t="s">
        <v>35</v>
      </c>
      <c r="F8" s="3" t="s">
        <v>36</v>
      </c>
      <c r="G8" s="5" t="s">
        <v>159</v>
      </c>
      <c r="H8" s="6"/>
    </row>
    <row r="9" ht="28" customHeight="1" spans="1:8">
      <c r="A9" s="7"/>
      <c r="B9" s="8"/>
      <c r="C9" s="3" t="s">
        <v>160</v>
      </c>
      <c r="D9" s="9">
        <v>1274.68</v>
      </c>
      <c r="E9" s="9">
        <v>1145.95</v>
      </c>
      <c r="F9" s="10">
        <f>E9/D9</f>
        <v>0.89900994759469</v>
      </c>
      <c r="G9" s="9">
        <f>F9*20</f>
        <v>17.9801989518938</v>
      </c>
      <c r="H9" s="9"/>
    </row>
    <row r="10" ht="38" customHeight="1" spans="1:8">
      <c r="A10" s="11" t="s">
        <v>161</v>
      </c>
      <c r="B10" s="3" t="s">
        <v>43</v>
      </c>
      <c r="C10" s="3" t="s">
        <v>44</v>
      </c>
      <c r="D10" s="3" t="s">
        <v>45</v>
      </c>
      <c r="E10" s="3"/>
      <c r="F10" s="3" t="s">
        <v>46</v>
      </c>
      <c r="G10" s="3" t="s">
        <v>47</v>
      </c>
      <c r="H10" s="3" t="s">
        <v>37</v>
      </c>
    </row>
    <row r="11" ht="38" customHeight="1" spans="1:8">
      <c r="A11" s="12"/>
      <c r="B11" s="11" t="s">
        <v>246</v>
      </c>
      <c r="C11" s="3" t="s">
        <v>247</v>
      </c>
      <c r="D11" s="13" t="s">
        <v>398</v>
      </c>
      <c r="E11" s="14"/>
      <c r="F11" s="3" t="s">
        <v>51</v>
      </c>
      <c r="G11" s="3" t="s">
        <v>51</v>
      </c>
      <c r="H11" s="3">
        <v>8</v>
      </c>
    </row>
    <row r="12" ht="38" customHeight="1" spans="1:8">
      <c r="A12" s="12"/>
      <c r="B12" s="42"/>
      <c r="C12" s="3" t="s">
        <v>247</v>
      </c>
      <c r="D12" s="13" t="s">
        <v>399</v>
      </c>
      <c r="E12" s="14"/>
      <c r="F12" s="3" t="s">
        <v>53</v>
      </c>
      <c r="G12" s="3" t="s">
        <v>53</v>
      </c>
      <c r="H12" s="3">
        <v>6</v>
      </c>
    </row>
    <row r="13" ht="38" customHeight="1" spans="1:8">
      <c r="A13" s="12"/>
      <c r="B13" s="45"/>
      <c r="C13" s="3" t="s">
        <v>247</v>
      </c>
      <c r="D13" s="13" t="s">
        <v>400</v>
      </c>
      <c r="E13" s="14"/>
      <c r="F13" s="3" t="s">
        <v>55</v>
      </c>
      <c r="G13" s="3" t="s">
        <v>55</v>
      </c>
      <c r="H13" s="3">
        <v>6</v>
      </c>
    </row>
    <row r="14" ht="22" customHeight="1" spans="1:8">
      <c r="A14" s="12"/>
      <c r="B14" s="11" t="s">
        <v>19</v>
      </c>
      <c r="C14" s="3" t="s">
        <v>57</v>
      </c>
      <c r="D14" s="3" t="s">
        <v>401</v>
      </c>
      <c r="E14" s="3"/>
      <c r="F14" s="3">
        <v>70</v>
      </c>
      <c r="G14" s="3">
        <v>65</v>
      </c>
      <c r="H14" s="3">
        <v>2</v>
      </c>
    </row>
    <row r="15" ht="22" customHeight="1" spans="1:8">
      <c r="A15" s="12"/>
      <c r="B15" s="42"/>
      <c r="C15" s="3" t="s">
        <v>57</v>
      </c>
      <c r="D15" s="13" t="s">
        <v>402</v>
      </c>
      <c r="E15" s="14"/>
      <c r="F15" s="3" t="s">
        <v>403</v>
      </c>
      <c r="G15" s="3" t="s">
        <v>404</v>
      </c>
      <c r="H15" s="3">
        <v>5</v>
      </c>
    </row>
    <row r="16" ht="22" customHeight="1" spans="1:8">
      <c r="A16" s="12"/>
      <c r="B16" s="42"/>
      <c r="C16" s="3" t="s">
        <v>61</v>
      </c>
      <c r="D16" s="13" t="s">
        <v>405</v>
      </c>
      <c r="E16" s="14"/>
      <c r="F16" s="17">
        <v>1</v>
      </c>
      <c r="G16" s="17">
        <v>1</v>
      </c>
      <c r="H16" s="3">
        <v>5</v>
      </c>
    </row>
    <row r="17" ht="22" customHeight="1" spans="1:8">
      <c r="A17" s="12"/>
      <c r="B17" s="42"/>
      <c r="C17" s="3" t="s">
        <v>64</v>
      </c>
      <c r="D17" s="13" t="s">
        <v>406</v>
      </c>
      <c r="E17" s="14"/>
      <c r="F17" s="17" t="s">
        <v>66</v>
      </c>
      <c r="G17" s="17" t="s">
        <v>66</v>
      </c>
      <c r="H17" s="3">
        <v>5</v>
      </c>
    </row>
    <row r="18" ht="41" customHeight="1" spans="1:8">
      <c r="A18" s="12"/>
      <c r="B18" s="11" t="s">
        <v>20</v>
      </c>
      <c r="C18" s="3" t="s">
        <v>200</v>
      </c>
      <c r="D18" s="3" t="s">
        <v>407</v>
      </c>
      <c r="E18" s="3"/>
      <c r="F18" s="3" t="s">
        <v>70</v>
      </c>
      <c r="G18" s="3" t="s">
        <v>70</v>
      </c>
      <c r="H18" s="3">
        <v>15</v>
      </c>
    </row>
    <row r="19" ht="41" customHeight="1" spans="1:8">
      <c r="A19" s="12"/>
      <c r="B19" s="42"/>
      <c r="C19" s="3" t="s">
        <v>200</v>
      </c>
      <c r="D19" s="13" t="s">
        <v>408</v>
      </c>
      <c r="E19" s="14"/>
      <c r="F19" s="3" t="s">
        <v>72</v>
      </c>
      <c r="G19" s="3" t="s">
        <v>72</v>
      </c>
      <c r="H19" s="3">
        <v>15</v>
      </c>
    </row>
    <row r="20" ht="39" customHeight="1" spans="1:8">
      <c r="A20" s="12"/>
      <c r="B20" s="3" t="s">
        <v>216</v>
      </c>
      <c r="C20" s="3" t="s">
        <v>202</v>
      </c>
      <c r="D20" s="3" t="s">
        <v>409</v>
      </c>
      <c r="E20" s="3"/>
      <c r="F20" s="48" t="s">
        <v>76</v>
      </c>
      <c r="G20" s="49">
        <v>0.95</v>
      </c>
      <c r="H20" s="3">
        <v>10</v>
      </c>
    </row>
    <row r="21" ht="30" customHeight="1" spans="1:8">
      <c r="A21" s="3" t="s">
        <v>96</v>
      </c>
      <c r="B21" s="9">
        <f>SUM(H11:H20)+G9</f>
        <v>94.9801989518938</v>
      </c>
      <c r="C21" s="9"/>
      <c r="D21" s="9"/>
      <c r="E21" s="9"/>
      <c r="F21" s="9"/>
      <c r="G21" s="9"/>
      <c r="H21" s="9"/>
    </row>
    <row r="22" ht="39" customHeight="1" spans="1:8">
      <c r="A22" s="3" t="s">
        <v>174</v>
      </c>
      <c r="B22" s="3"/>
      <c r="C22" s="4" t="s">
        <v>188</v>
      </c>
      <c r="D22" s="4"/>
      <c r="E22" s="4"/>
      <c r="F22" s="4"/>
      <c r="G22" s="4"/>
      <c r="H22" s="4"/>
    </row>
    <row r="23" ht="39" customHeight="1" spans="1:8">
      <c r="A23" s="3" t="s">
        <v>175</v>
      </c>
      <c r="B23" s="3"/>
      <c r="C23" s="4" t="s">
        <v>188</v>
      </c>
      <c r="D23" s="4"/>
      <c r="E23" s="4"/>
      <c r="F23" s="4"/>
      <c r="G23" s="4"/>
      <c r="H23" s="4"/>
    </row>
    <row r="24" ht="68" customHeight="1" spans="1:8">
      <c r="A24" s="3" t="s">
        <v>101</v>
      </c>
      <c r="B24" s="3"/>
      <c r="C24" s="3" t="s">
        <v>204</v>
      </c>
      <c r="D24" s="3"/>
      <c r="E24" s="3"/>
      <c r="F24" s="3"/>
      <c r="G24" s="3"/>
      <c r="H24" s="3"/>
    </row>
  </sheetData>
  <mergeCells count="38">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B21:H21"/>
    <mergeCell ref="A22:B22"/>
    <mergeCell ref="C22:H22"/>
    <mergeCell ref="A23:B23"/>
    <mergeCell ref="C23:H23"/>
    <mergeCell ref="A24:B24"/>
    <mergeCell ref="C24:H24"/>
    <mergeCell ref="A10:A20"/>
    <mergeCell ref="B11:B13"/>
    <mergeCell ref="B14:B17"/>
    <mergeCell ref="B18:B19"/>
    <mergeCell ref="A8:B9"/>
  </mergeCells>
  <pageMargins left="0.75" right="0.75" top="1" bottom="1" header="0.5" footer="0.5"/>
  <pageSetup paperSize="9" scale="8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tabSelected="1" topLeftCell="A7" workbookViewId="0">
      <selection activeCell="H14" sqref="H14"/>
    </sheetView>
  </sheetViews>
  <sheetFormatPr defaultColWidth="9.15833333333333" defaultRowHeight="14.25"/>
  <cols>
    <col min="1" max="1" width="10.8833333333333" style="88" customWidth="1"/>
    <col min="2" max="2" width="20.5833333333333" style="88" customWidth="1"/>
    <col min="3" max="3" width="9.15833333333333" style="90"/>
    <col min="4" max="4" width="4.11666666666667" style="88" customWidth="1"/>
    <col min="5" max="5" width="13" style="88" customWidth="1"/>
    <col min="6" max="6" width="5.575" style="88" customWidth="1"/>
    <col min="7" max="7" width="8.50833333333333" style="88" customWidth="1"/>
    <col min="8" max="8" width="14.3416666666667" style="88" customWidth="1"/>
    <col min="9" max="9" width="7.96666666666667" style="88" customWidth="1"/>
    <col min="10" max="10" width="6.375" style="88" customWidth="1"/>
    <col min="11" max="11" width="9.15833333333333" style="88"/>
    <col min="12" max="12" width="12.3416666666667" style="88"/>
    <col min="13" max="14" width="18.3166666666667" style="88"/>
    <col min="15" max="16384" width="9.15833333333333" style="88"/>
  </cols>
  <sheetData>
    <row r="1" s="88" customFormat="1" ht="26.25" customHeight="1" spans="1:11">
      <c r="A1" s="91" t="s">
        <v>27</v>
      </c>
      <c r="B1" s="92"/>
      <c r="C1" s="93"/>
      <c r="D1" s="92"/>
      <c r="E1" s="92"/>
      <c r="F1" s="92"/>
      <c r="G1" s="92"/>
      <c r="H1" s="92"/>
      <c r="I1" s="92"/>
      <c r="J1" s="92"/>
      <c r="K1" s="92"/>
    </row>
    <row r="2" s="88" customFormat="1" ht="22.5" customHeight="1" spans="1:11">
      <c r="A2" s="94" t="s">
        <v>28</v>
      </c>
      <c r="B2" s="95"/>
      <c r="C2" s="94"/>
      <c r="D2" s="95"/>
      <c r="E2" s="95"/>
      <c r="F2" s="95"/>
      <c r="G2" s="96" t="s">
        <v>29</v>
      </c>
      <c r="H2" s="96"/>
      <c r="I2" s="96"/>
      <c r="J2" s="96"/>
      <c r="K2" s="96"/>
    </row>
    <row r="3" s="88" customFormat="1" ht="35" customHeight="1" spans="1:11">
      <c r="A3" s="97" t="s">
        <v>30</v>
      </c>
      <c r="B3" s="97"/>
      <c r="C3" s="97" t="s">
        <v>24</v>
      </c>
      <c r="D3" s="97"/>
      <c r="E3" s="97"/>
      <c r="F3" s="97"/>
      <c r="G3" s="97"/>
      <c r="H3" s="97"/>
      <c r="I3" s="97"/>
      <c r="J3" s="97"/>
      <c r="K3" s="97"/>
    </row>
    <row r="4" s="88" customFormat="1" ht="35" customHeight="1" spans="1:11">
      <c r="A4" s="97" t="s">
        <v>31</v>
      </c>
      <c r="B4" s="97"/>
      <c r="C4" s="98">
        <v>83402.9</v>
      </c>
      <c r="D4" s="97"/>
      <c r="E4" s="97"/>
      <c r="F4" s="97"/>
      <c r="G4" s="97" t="s">
        <v>32</v>
      </c>
      <c r="H4" s="97"/>
      <c r="I4" s="97"/>
      <c r="J4" s="98">
        <v>142666.41</v>
      </c>
      <c r="K4" s="97"/>
    </row>
    <row r="5" s="88" customFormat="1" ht="21.75" customHeight="1" spans="1:13">
      <c r="A5" s="99" t="s">
        <v>33</v>
      </c>
      <c r="B5" s="100"/>
      <c r="C5" s="101"/>
      <c r="D5" s="97"/>
      <c r="E5" s="97" t="s">
        <v>34</v>
      </c>
      <c r="F5" s="97" t="s">
        <v>35</v>
      </c>
      <c r="G5" s="97"/>
      <c r="H5" s="97" t="s">
        <v>36</v>
      </c>
      <c r="I5" s="97" t="s">
        <v>37</v>
      </c>
      <c r="J5" s="97"/>
      <c r="K5" s="97"/>
      <c r="M5" s="124"/>
    </row>
    <row r="6" s="88" customFormat="1" ht="18" customHeight="1" spans="1:14">
      <c r="A6" s="102"/>
      <c r="B6" s="103"/>
      <c r="C6" s="101"/>
      <c r="D6" s="97"/>
      <c r="E6" s="97"/>
      <c r="F6" s="97"/>
      <c r="G6" s="97"/>
      <c r="H6" s="97"/>
      <c r="I6" s="97" t="s">
        <v>38</v>
      </c>
      <c r="J6" s="97"/>
      <c r="K6" s="97"/>
      <c r="M6" s="124"/>
      <c r="N6" s="124"/>
    </row>
    <row r="7" s="88" customFormat="1" ht="35" customHeight="1" spans="1:14">
      <c r="A7" s="102"/>
      <c r="B7" s="103"/>
      <c r="C7" s="97" t="s">
        <v>39</v>
      </c>
      <c r="D7" s="97"/>
      <c r="E7" s="104">
        <v>226069.31</v>
      </c>
      <c r="F7" s="104">
        <v>190600.55</v>
      </c>
      <c r="G7" s="104"/>
      <c r="H7" s="105">
        <f>F7/E7</f>
        <v>0.843106700330089</v>
      </c>
      <c r="I7" s="104">
        <f>H7*20</f>
        <v>16.8621340066018</v>
      </c>
      <c r="J7" s="104"/>
      <c r="K7" s="104"/>
      <c r="L7" s="124"/>
      <c r="M7" s="124"/>
      <c r="N7" s="124"/>
    </row>
    <row r="8" s="88" customFormat="1" ht="23" customHeight="1" spans="1:14">
      <c r="A8" s="97" t="s">
        <v>40</v>
      </c>
      <c r="B8" s="97"/>
      <c r="C8" s="97" t="s">
        <v>41</v>
      </c>
      <c r="D8" s="97"/>
      <c r="E8" s="97"/>
      <c r="F8" s="97"/>
      <c r="G8" s="97"/>
      <c r="H8" s="97"/>
      <c r="I8" s="97"/>
      <c r="J8" s="97"/>
      <c r="K8" s="97"/>
      <c r="M8" s="124"/>
      <c r="N8" s="124"/>
    </row>
    <row r="9" s="89" customFormat="1" ht="34" customHeight="1" spans="1:11">
      <c r="A9" s="106" t="s">
        <v>42</v>
      </c>
      <c r="B9" s="97" t="s">
        <v>43</v>
      </c>
      <c r="C9" s="97" t="s">
        <v>44</v>
      </c>
      <c r="D9" s="97"/>
      <c r="E9" s="97" t="s">
        <v>45</v>
      </c>
      <c r="F9" s="97"/>
      <c r="G9" s="97"/>
      <c r="H9" s="97" t="s">
        <v>46</v>
      </c>
      <c r="I9" s="97" t="s">
        <v>47</v>
      </c>
      <c r="J9" s="97"/>
      <c r="K9" s="97" t="s">
        <v>37</v>
      </c>
    </row>
    <row r="10" s="88" customFormat="1" ht="24" customHeight="1" spans="1:11">
      <c r="A10" s="107"/>
      <c r="B10" s="106" t="s">
        <v>48</v>
      </c>
      <c r="C10" s="99" t="s">
        <v>49</v>
      </c>
      <c r="D10" s="100"/>
      <c r="E10" s="13" t="s">
        <v>50</v>
      </c>
      <c r="F10" s="108"/>
      <c r="G10" s="14"/>
      <c r="H10" s="3" t="s">
        <v>51</v>
      </c>
      <c r="I10" s="125" t="s">
        <v>51</v>
      </c>
      <c r="J10" s="112"/>
      <c r="K10" s="97">
        <v>2</v>
      </c>
    </row>
    <row r="11" s="88" customFormat="1" ht="24" customHeight="1" spans="1:11">
      <c r="A11" s="107"/>
      <c r="B11" s="107"/>
      <c r="C11" s="102"/>
      <c r="D11" s="103"/>
      <c r="E11" s="13" t="s">
        <v>52</v>
      </c>
      <c r="F11" s="108"/>
      <c r="G11" s="14"/>
      <c r="H11" s="3" t="s">
        <v>53</v>
      </c>
      <c r="I11" s="125" t="s">
        <v>53</v>
      </c>
      <c r="J11" s="126"/>
      <c r="K11" s="97">
        <v>2</v>
      </c>
    </row>
    <row r="12" s="88" customFormat="1" ht="24" customHeight="1" spans="1:11">
      <c r="A12" s="107"/>
      <c r="B12" s="107"/>
      <c r="C12" s="102"/>
      <c r="D12" s="103"/>
      <c r="E12" s="13" t="s">
        <v>54</v>
      </c>
      <c r="F12" s="108"/>
      <c r="G12" s="14"/>
      <c r="H12" s="3" t="s">
        <v>55</v>
      </c>
      <c r="I12" s="125" t="s">
        <v>55</v>
      </c>
      <c r="J12" s="126"/>
      <c r="K12" s="97">
        <v>1</v>
      </c>
    </row>
    <row r="13" s="88" customFormat="1" ht="24" customHeight="1" spans="1:11">
      <c r="A13" s="107"/>
      <c r="B13" s="106" t="s">
        <v>56</v>
      </c>
      <c r="C13" s="99" t="s">
        <v>57</v>
      </c>
      <c r="D13" s="100"/>
      <c r="E13" s="97" t="s">
        <v>58</v>
      </c>
      <c r="F13" s="97"/>
      <c r="G13" s="97"/>
      <c r="H13" s="109" t="s">
        <v>59</v>
      </c>
      <c r="I13" s="125" t="s">
        <v>59</v>
      </c>
      <c r="J13" s="112"/>
      <c r="K13" s="97">
        <v>3</v>
      </c>
    </row>
    <row r="14" s="88" customFormat="1" ht="24" customHeight="1" spans="1:11">
      <c r="A14" s="107"/>
      <c r="B14" s="107"/>
      <c r="C14" s="99" t="s">
        <v>57</v>
      </c>
      <c r="D14" s="100"/>
      <c r="E14" s="110" t="s">
        <v>60</v>
      </c>
      <c r="F14" s="111"/>
      <c r="G14" s="112"/>
      <c r="H14" s="113">
        <v>62165</v>
      </c>
      <c r="I14" s="127">
        <v>62165</v>
      </c>
      <c r="J14" s="126"/>
      <c r="K14" s="97">
        <v>4</v>
      </c>
    </row>
    <row r="15" s="88" customFormat="1" ht="24" customHeight="1" spans="1:11">
      <c r="A15" s="107"/>
      <c r="B15" s="107"/>
      <c r="C15" s="110" t="s">
        <v>61</v>
      </c>
      <c r="D15" s="112"/>
      <c r="E15" s="110" t="s">
        <v>62</v>
      </c>
      <c r="F15" s="111"/>
      <c r="G15" s="112"/>
      <c r="H15" s="109" t="s">
        <v>63</v>
      </c>
      <c r="I15" s="125" t="s">
        <v>63</v>
      </c>
      <c r="J15" s="112"/>
      <c r="K15" s="97">
        <v>4</v>
      </c>
    </row>
    <row r="16" s="88" customFormat="1" ht="24" customHeight="1" spans="1:11">
      <c r="A16" s="107"/>
      <c r="B16" s="107"/>
      <c r="C16" s="110" t="s">
        <v>64</v>
      </c>
      <c r="D16" s="112"/>
      <c r="E16" s="110" t="s">
        <v>65</v>
      </c>
      <c r="F16" s="111"/>
      <c r="G16" s="112"/>
      <c r="H16" s="109" t="s">
        <v>66</v>
      </c>
      <c r="I16" s="125" t="s">
        <v>66</v>
      </c>
      <c r="J16" s="126"/>
      <c r="K16" s="97">
        <v>4</v>
      </c>
    </row>
    <row r="17" s="88" customFormat="1" ht="39" customHeight="1" spans="1:11">
      <c r="A17" s="107"/>
      <c r="B17" s="106" t="s">
        <v>67</v>
      </c>
      <c r="C17" s="99" t="s">
        <v>68</v>
      </c>
      <c r="D17" s="100"/>
      <c r="E17" s="97" t="s">
        <v>69</v>
      </c>
      <c r="F17" s="97"/>
      <c r="G17" s="97"/>
      <c r="H17" s="109" t="s">
        <v>70</v>
      </c>
      <c r="I17" s="128" t="s">
        <v>70</v>
      </c>
      <c r="J17" s="128"/>
      <c r="K17" s="97">
        <v>3</v>
      </c>
    </row>
    <row r="18" s="88" customFormat="1" ht="24" customHeight="1" spans="1:11">
      <c r="A18" s="107"/>
      <c r="B18" s="107"/>
      <c r="C18" s="114"/>
      <c r="D18" s="115"/>
      <c r="E18" s="97" t="s">
        <v>71</v>
      </c>
      <c r="F18" s="97"/>
      <c r="G18" s="97"/>
      <c r="H18" s="109" t="s">
        <v>72</v>
      </c>
      <c r="I18" s="128" t="s">
        <v>72</v>
      </c>
      <c r="J18" s="128"/>
      <c r="K18" s="97">
        <v>2</v>
      </c>
    </row>
    <row r="19" s="88" customFormat="1" ht="30" customHeight="1" spans="1:11">
      <c r="A19" s="116"/>
      <c r="B19" s="101" t="s">
        <v>73</v>
      </c>
      <c r="C19" s="110" t="s">
        <v>74</v>
      </c>
      <c r="D19" s="112"/>
      <c r="E19" s="97" t="s">
        <v>75</v>
      </c>
      <c r="F19" s="97"/>
      <c r="G19" s="97"/>
      <c r="H19" s="117" t="s">
        <v>76</v>
      </c>
      <c r="I19" s="109">
        <v>0.95</v>
      </c>
      <c r="J19" s="97"/>
      <c r="K19" s="97">
        <v>5</v>
      </c>
    </row>
    <row r="20" s="88" customFormat="1" ht="27" customHeight="1" spans="1:11">
      <c r="A20" s="97" t="s">
        <v>77</v>
      </c>
      <c r="B20" s="97"/>
      <c r="C20" s="97" t="s">
        <v>78</v>
      </c>
      <c r="D20" s="97"/>
      <c r="E20" s="97"/>
      <c r="F20" s="97"/>
      <c r="G20" s="97"/>
      <c r="H20" s="97"/>
      <c r="I20" s="97"/>
      <c r="J20" s="97"/>
      <c r="K20" s="97"/>
    </row>
    <row r="21" s="89" customFormat="1" ht="34" customHeight="1" spans="1:11">
      <c r="A21" s="106" t="s">
        <v>42</v>
      </c>
      <c r="B21" s="97" t="s">
        <v>43</v>
      </c>
      <c r="C21" s="97" t="s">
        <v>44</v>
      </c>
      <c r="D21" s="97"/>
      <c r="E21" s="97" t="s">
        <v>45</v>
      </c>
      <c r="F21" s="97"/>
      <c r="G21" s="97"/>
      <c r="H21" s="97" t="s">
        <v>46</v>
      </c>
      <c r="I21" s="97" t="s">
        <v>47</v>
      </c>
      <c r="J21" s="97"/>
      <c r="K21" s="97" t="s">
        <v>37</v>
      </c>
    </row>
    <row r="22" s="88" customFormat="1" ht="27" customHeight="1" spans="1:11">
      <c r="A22" s="107"/>
      <c r="B22" s="118" t="s">
        <v>48</v>
      </c>
      <c r="C22" s="110" t="s">
        <v>49</v>
      </c>
      <c r="D22" s="112"/>
      <c r="E22" s="13" t="s">
        <v>79</v>
      </c>
      <c r="F22" s="108"/>
      <c r="G22" s="14"/>
      <c r="H22" s="3" t="s">
        <v>80</v>
      </c>
      <c r="I22" s="125" t="s">
        <v>80</v>
      </c>
      <c r="J22" s="112"/>
      <c r="K22" s="97">
        <v>5</v>
      </c>
    </row>
    <row r="23" s="88" customFormat="1" ht="27" customHeight="1" spans="1:11">
      <c r="A23" s="107"/>
      <c r="B23" s="118" t="s">
        <v>56</v>
      </c>
      <c r="C23" s="99" t="s">
        <v>57</v>
      </c>
      <c r="D23" s="100"/>
      <c r="E23" s="97" t="s">
        <v>81</v>
      </c>
      <c r="F23" s="97"/>
      <c r="G23" s="97"/>
      <c r="H23" s="119">
        <v>20</v>
      </c>
      <c r="I23" s="129">
        <v>20</v>
      </c>
      <c r="J23" s="97"/>
      <c r="K23" s="97">
        <v>5</v>
      </c>
    </row>
    <row r="24" s="88" customFormat="1" ht="27" customHeight="1" spans="1:11">
      <c r="A24" s="107"/>
      <c r="B24" s="120"/>
      <c r="C24" s="110" t="s">
        <v>61</v>
      </c>
      <c r="D24" s="112"/>
      <c r="E24" s="110" t="s">
        <v>82</v>
      </c>
      <c r="F24" s="111"/>
      <c r="G24" s="112"/>
      <c r="H24" s="109">
        <v>1</v>
      </c>
      <c r="I24" s="130">
        <v>1</v>
      </c>
      <c r="J24" s="97"/>
      <c r="K24" s="97">
        <v>5</v>
      </c>
    </row>
    <row r="25" s="88" customFormat="1" ht="27" customHeight="1" spans="1:11">
      <c r="A25" s="107"/>
      <c r="B25" s="118" t="s">
        <v>67</v>
      </c>
      <c r="C25" s="97" t="s">
        <v>68</v>
      </c>
      <c r="D25" s="97"/>
      <c r="E25" s="97" t="s">
        <v>83</v>
      </c>
      <c r="F25" s="97"/>
      <c r="G25" s="97"/>
      <c r="H25" s="97" t="s">
        <v>84</v>
      </c>
      <c r="I25" s="97" t="s">
        <v>84</v>
      </c>
      <c r="J25" s="97"/>
      <c r="K25" s="97">
        <v>5</v>
      </c>
    </row>
    <row r="26" s="88" customFormat="1" ht="27" customHeight="1" spans="1:11">
      <c r="A26" s="116"/>
      <c r="B26" s="101" t="s">
        <v>73</v>
      </c>
      <c r="C26" s="110" t="s">
        <v>74</v>
      </c>
      <c r="D26" s="112"/>
      <c r="E26" s="110" t="s">
        <v>85</v>
      </c>
      <c r="F26" s="111"/>
      <c r="G26" s="112"/>
      <c r="H26" s="117" t="s">
        <v>76</v>
      </c>
      <c r="I26" s="109">
        <v>0.95</v>
      </c>
      <c r="J26" s="97"/>
      <c r="K26" s="97">
        <v>5</v>
      </c>
    </row>
    <row r="27" s="88" customFormat="1" ht="33" customHeight="1" spans="1:11">
      <c r="A27" s="97" t="s">
        <v>86</v>
      </c>
      <c r="B27" s="97"/>
      <c r="C27" s="97" t="s">
        <v>87</v>
      </c>
      <c r="D27" s="97"/>
      <c r="E27" s="97"/>
      <c r="F27" s="97"/>
      <c r="G27" s="97"/>
      <c r="H27" s="97"/>
      <c r="I27" s="97"/>
      <c r="J27" s="97"/>
      <c r="K27" s="97"/>
    </row>
    <row r="28" s="88" customFormat="1" ht="33" customHeight="1" spans="1:11">
      <c r="A28" s="106" t="s">
        <v>42</v>
      </c>
      <c r="B28" s="97" t="s">
        <v>43</v>
      </c>
      <c r="C28" s="101" t="s">
        <v>44</v>
      </c>
      <c r="D28" s="97"/>
      <c r="E28" s="97" t="s">
        <v>45</v>
      </c>
      <c r="F28" s="97"/>
      <c r="G28" s="97"/>
      <c r="H28" s="97" t="s">
        <v>46</v>
      </c>
      <c r="I28" s="97" t="s">
        <v>47</v>
      </c>
      <c r="J28" s="97"/>
      <c r="K28" s="97" t="s">
        <v>37</v>
      </c>
    </row>
    <row r="29" s="88" customFormat="1" ht="45" customHeight="1" spans="1:11">
      <c r="A29" s="107"/>
      <c r="B29" s="118" t="s">
        <v>48</v>
      </c>
      <c r="C29" s="110" t="s">
        <v>49</v>
      </c>
      <c r="D29" s="112"/>
      <c r="E29" s="13" t="s">
        <v>79</v>
      </c>
      <c r="F29" s="108"/>
      <c r="G29" s="14"/>
      <c r="H29" s="3" t="s">
        <v>80</v>
      </c>
      <c r="I29" s="125" t="s">
        <v>80</v>
      </c>
      <c r="J29" s="112"/>
      <c r="K29" s="97">
        <v>5</v>
      </c>
    </row>
    <row r="30" s="88" customFormat="1" ht="33" customHeight="1" spans="1:11">
      <c r="A30" s="107"/>
      <c r="B30" s="118" t="s">
        <v>88</v>
      </c>
      <c r="C30" s="99" t="s">
        <v>61</v>
      </c>
      <c r="D30" s="100"/>
      <c r="E30" s="97" t="s">
        <v>89</v>
      </c>
      <c r="F30" s="97"/>
      <c r="G30" s="97"/>
      <c r="H30" s="97" t="s">
        <v>90</v>
      </c>
      <c r="I30" s="129" t="s">
        <v>90</v>
      </c>
      <c r="J30" s="97"/>
      <c r="K30" s="97">
        <v>5</v>
      </c>
    </row>
    <row r="31" s="88" customFormat="1" ht="25" customHeight="1" spans="1:11">
      <c r="A31" s="107"/>
      <c r="B31" s="101" t="s">
        <v>91</v>
      </c>
      <c r="C31" s="101" t="s">
        <v>68</v>
      </c>
      <c r="D31" s="97"/>
      <c r="E31" s="97" t="s">
        <v>92</v>
      </c>
      <c r="F31" s="97"/>
      <c r="G31" s="97"/>
      <c r="H31" s="97" t="s">
        <v>93</v>
      </c>
      <c r="I31" s="97" t="s">
        <v>93</v>
      </c>
      <c r="J31" s="97"/>
      <c r="K31" s="97">
        <v>10</v>
      </c>
    </row>
    <row r="32" s="88" customFormat="1" ht="30" customHeight="1" spans="1:11">
      <c r="A32" s="116"/>
      <c r="B32" s="101" t="s">
        <v>73</v>
      </c>
      <c r="C32" s="110" t="s">
        <v>74</v>
      </c>
      <c r="D32" s="112"/>
      <c r="E32" s="114" t="s">
        <v>94</v>
      </c>
      <c r="F32" s="121"/>
      <c r="G32" s="103"/>
      <c r="H32" s="122" t="s">
        <v>95</v>
      </c>
      <c r="I32" s="131">
        <v>0.95</v>
      </c>
      <c r="J32" s="116"/>
      <c r="K32" s="97">
        <v>5</v>
      </c>
    </row>
    <row r="33" s="88" customFormat="1" ht="20" customHeight="1" spans="1:11">
      <c r="A33" s="97" t="s">
        <v>96</v>
      </c>
      <c r="B33" s="104">
        <f>I7+K10+K13+K15+K17+K19+K22+K23+K24+K25+K26+K29+K30+K31+K32+K14+K11+K12+K16+K18</f>
        <v>96.8621340066018</v>
      </c>
      <c r="C33" s="123"/>
      <c r="D33" s="104"/>
      <c r="E33" s="104"/>
      <c r="F33" s="104"/>
      <c r="G33" s="104"/>
      <c r="H33" s="104"/>
      <c r="I33" s="104"/>
      <c r="J33" s="104"/>
      <c r="K33" s="104"/>
    </row>
    <row r="34" s="88" customFormat="1" ht="86" customHeight="1" spans="1:11">
      <c r="A34" s="97" t="s">
        <v>97</v>
      </c>
      <c r="B34" s="97"/>
      <c r="C34" s="101"/>
      <c r="D34" s="101" t="s">
        <v>98</v>
      </c>
      <c r="E34" s="101"/>
      <c r="F34" s="101"/>
      <c r="G34" s="101"/>
      <c r="H34" s="101"/>
      <c r="I34" s="101"/>
      <c r="J34" s="101"/>
      <c r="K34" s="101"/>
    </row>
    <row r="35" s="88" customFormat="1" ht="115" customHeight="1" spans="1:11">
      <c r="A35" s="97" t="s">
        <v>99</v>
      </c>
      <c r="B35" s="97"/>
      <c r="C35" s="101"/>
      <c r="D35" s="101" t="s">
        <v>100</v>
      </c>
      <c r="E35" s="101"/>
      <c r="F35" s="101"/>
      <c r="G35" s="101"/>
      <c r="H35" s="101"/>
      <c r="I35" s="101"/>
      <c r="J35" s="101"/>
      <c r="K35" s="101"/>
    </row>
    <row r="36" s="88" customFormat="1" ht="117" customHeight="1" spans="1:11">
      <c r="A36" s="97" t="s">
        <v>101</v>
      </c>
      <c r="B36" s="97"/>
      <c r="C36" s="101"/>
      <c r="D36" s="97" t="s">
        <v>102</v>
      </c>
      <c r="E36" s="97"/>
      <c r="F36" s="97"/>
      <c r="G36" s="97"/>
      <c r="H36" s="97"/>
      <c r="I36" s="97"/>
      <c r="J36" s="97"/>
      <c r="K36" s="97"/>
    </row>
  </sheetData>
  <mergeCells count="101">
    <mergeCell ref="A1:K1"/>
    <mergeCell ref="G2:K2"/>
    <mergeCell ref="A3:B3"/>
    <mergeCell ref="C3:K3"/>
    <mergeCell ref="A4:B4"/>
    <mergeCell ref="C4:F4"/>
    <mergeCell ref="G4:I4"/>
    <mergeCell ref="J4:K4"/>
    <mergeCell ref="I5:K5"/>
    <mergeCell ref="I6:K6"/>
    <mergeCell ref="C7:D7"/>
    <mergeCell ref="F7:G7"/>
    <mergeCell ref="I7:K7"/>
    <mergeCell ref="A8:B8"/>
    <mergeCell ref="C8:K8"/>
    <mergeCell ref="C9:D9"/>
    <mergeCell ref="E9:G9"/>
    <mergeCell ref="I9:J9"/>
    <mergeCell ref="E10:G10"/>
    <mergeCell ref="I10:J10"/>
    <mergeCell ref="E11:G11"/>
    <mergeCell ref="I11:J11"/>
    <mergeCell ref="E12:G12"/>
    <mergeCell ref="I12:J12"/>
    <mergeCell ref="C13:D13"/>
    <mergeCell ref="E13:G13"/>
    <mergeCell ref="I13:J13"/>
    <mergeCell ref="C14:D14"/>
    <mergeCell ref="E14:G14"/>
    <mergeCell ref="I14:J14"/>
    <mergeCell ref="C15:D15"/>
    <mergeCell ref="E15:G15"/>
    <mergeCell ref="I15:J15"/>
    <mergeCell ref="C16:D16"/>
    <mergeCell ref="E16:G16"/>
    <mergeCell ref="I16:J16"/>
    <mergeCell ref="E17:G17"/>
    <mergeCell ref="I17:J17"/>
    <mergeCell ref="E18:G18"/>
    <mergeCell ref="I18:J18"/>
    <mergeCell ref="C19:D19"/>
    <mergeCell ref="E19:G19"/>
    <mergeCell ref="I19:J19"/>
    <mergeCell ref="A20:B20"/>
    <mergeCell ref="C20:K20"/>
    <mergeCell ref="C21:D21"/>
    <mergeCell ref="E21:G21"/>
    <mergeCell ref="I21:J21"/>
    <mergeCell ref="C22:D22"/>
    <mergeCell ref="E22:G22"/>
    <mergeCell ref="I22:J22"/>
    <mergeCell ref="C23:D23"/>
    <mergeCell ref="E23:G23"/>
    <mergeCell ref="I23:J23"/>
    <mergeCell ref="C24:D24"/>
    <mergeCell ref="E24:G24"/>
    <mergeCell ref="I24:J24"/>
    <mergeCell ref="C25:D25"/>
    <mergeCell ref="E25:G25"/>
    <mergeCell ref="I25:J25"/>
    <mergeCell ref="C26:D26"/>
    <mergeCell ref="E26:G26"/>
    <mergeCell ref="I26:J26"/>
    <mergeCell ref="A27:B27"/>
    <mergeCell ref="C27:K27"/>
    <mergeCell ref="C28:D28"/>
    <mergeCell ref="E28:G28"/>
    <mergeCell ref="I28:J28"/>
    <mergeCell ref="C29:D29"/>
    <mergeCell ref="E29:G29"/>
    <mergeCell ref="I29:J29"/>
    <mergeCell ref="C30:D30"/>
    <mergeCell ref="E30:G30"/>
    <mergeCell ref="I30:J30"/>
    <mergeCell ref="C31:D31"/>
    <mergeCell ref="E31:G31"/>
    <mergeCell ref="I31:J31"/>
    <mergeCell ref="C32:D32"/>
    <mergeCell ref="E32:G32"/>
    <mergeCell ref="I32:J32"/>
    <mergeCell ref="B33:K33"/>
    <mergeCell ref="A34:C34"/>
    <mergeCell ref="D34:K34"/>
    <mergeCell ref="A35:C35"/>
    <mergeCell ref="D35:K35"/>
    <mergeCell ref="A36:C36"/>
    <mergeCell ref="D36:K36"/>
    <mergeCell ref="A9:A19"/>
    <mergeCell ref="A21:A26"/>
    <mergeCell ref="A28:A32"/>
    <mergeCell ref="B10:B12"/>
    <mergeCell ref="B13:B16"/>
    <mergeCell ref="B17:B18"/>
    <mergeCell ref="B23:B24"/>
    <mergeCell ref="E5:E6"/>
    <mergeCell ref="H5:H6"/>
    <mergeCell ref="A5:B7"/>
    <mergeCell ref="C5:D6"/>
    <mergeCell ref="F5:G6"/>
    <mergeCell ref="C10:D12"/>
    <mergeCell ref="C17:D18"/>
  </mergeCells>
  <pageMargins left="0.75" right="0.75" top="1" bottom="1" header="0.5" footer="0.5"/>
  <pageSetup paperSize="9" scale="80"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H15" sqref="H15"/>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410</v>
      </c>
      <c r="B1" s="1"/>
      <c r="C1" s="1"/>
      <c r="D1" s="1"/>
      <c r="E1" s="1"/>
      <c r="F1" s="1"/>
      <c r="G1" s="1"/>
      <c r="H1" s="1"/>
    </row>
    <row r="2" ht="21" customHeight="1" spans="1:8">
      <c r="A2" s="2" t="s">
        <v>191</v>
      </c>
      <c r="B2" s="2"/>
      <c r="C2" s="2"/>
      <c r="D2" s="2"/>
      <c r="E2" s="2"/>
      <c r="F2" s="2"/>
      <c r="G2" s="2"/>
      <c r="H2" s="2"/>
    </row>
    <row r="3" ht="35" customHeight="1" spans="1:8">
      <c r="A3" s="3" t="s">
        <v>7</v>
      </c>
      <c r="B3" s="3"/>
      <c r="C3" s="3" t="s">
        <v>411</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286</v>
      </c>
      <c r="D5" s="4"/>
      <c r="E5" s="4"/>
      <c r="F5" s="4"/>
      <c r="G5" s="4"/>
      <c r="H5" s="4"/>
    </row>
    <row r="6" ht="35" customHeight="1" spans="1:8">
      <c r="A6" s="3" t="s">
        <v>154</v>
      </c>
      <c r="B6" s="3"/>
      <c r="C6" s="4" t="s">
        <v>412</v>
      </c>
      <c r="D6" s="4"/>
      <c r="E6" s="4"/>
      <c r="F6" s="4"/>
      <c r="G6" s="4"/>
      <c r="H6" s="4"/>
    </row>
    <row r="7" ht="35" customHeight="1" spans="1:8">
      <c r="A7" s="3" t="s">
        <v>156</v>
      </c>
      <c r="B7" s="3"/>
      <c r="C7" s="4" t="s">
        <v>413</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9">
        <v>800</v>
      </c>
      <c r="E9" s="9">
        <v>0</v>
      </c>
      <c r="F9" s="10">
        <f>E9/D9</f>
        <v>0</v>
      </c>
      <c r="G9" s="9">
        <f>F9*20</f>
        <v>0</v>
      </c>
      <c r="H9" s="9"/>
    </row>
    <row r="10" ht="38" customHeight="1" spans="1:8">
      <c r="A10" s="11" t="s">
        <v>161</v>
      </c>
      <c r="B10" s="3" t="s">
        <v>43</v>
      </c>
      <c r="C10" s="3" t="s">
        <v>44</v>
      </c>
      <c r="D10" s="3" t="s">
        <v>45</v>
      </c>
      <c r="E10" s="3"/>
      <c r="F10" s="3" t="s">
        <v>46</v>
      </c>
      <c r="G10" s="3" t="s">
        <v>47</v>
      </c>
      <c r="H10" s="3" t="s">
        <v>37</v>
      </c>
    </row>
    <row r="11" ht="38" customHeight="1" spans="1:8">
      <c r="A11" s="12"/>
      <c r="B11" s="3" t="s">
        <v>210</v>
      </c>
      <c r="C11" s="3" t="s">
        <v>49</v>
      </c>
      <c r="D11" s="3" t="s">
        <v>414</v>
      </c>
      <c r="E11" s="3"/>
      <c r="F11" s="17" t="s">
        <v>415</v>
      </c>
      <c r="G11" s="17" t="s">
        <v>415</v>
      </c>
      <c r="H11" s="3">
        <v>18</v>
      </c>
    </row>
    <row r="12" ht="35" customHeight="1" spans="1:8">
      <c r="A12" s="12"/>
      <c r="B12" s="11" t="s">
        <v>19</v>
      </c>
      <c r="C12" s="15" t="s">
        <v>290</v>
      </c>
      <c r="D12" s="3" t="s">
        <v>416</v>
      </c>
      <c r="E12" s="3"/>
      <c r="F12" s="3" t="s">
        <v>417</v>
      </c>
      <c r="G12" s="3" t="s">
        <v>417</v>
      </c>
      <c r="H12" s="3">
        <v>5</v>
      </c>
    </row>
    <row r="13" ht="56" customHeight="1" spans="1:8">
      <c r="A13" s="12"/>
      <c r="B13" s="42"/>
      <c r="C13" s="15" t="s">
        <v>290</v>
      </c>
      <c r="D13" s="3" t="s">
        <v>418</v>
      </c>
      <c r="E13" s="3"/>
      <c r="F13" s="3">
        <v>9330</v>
      </c>
      <c r="G13" s="3">
        <v>9330</v>
      </c>
      <c r="H13" s="3">
        <v>5</v>
      </c>
    </row>
    <row r="14" ht="22" customHeight="1" spans="1:8">
      <c r="A14" s="12"/>
      <c r="B14" s="42"/>
      <c r="C14" s="15" t="s">
        <v>61</v>
      </c>
      <c r="D14" s="3" t="s">
        <v>419</v>
      </c>
      <c r="E14" s="3"/>
      <c r="F14" s="17" t="s">
        <v>420</v>
      </c>
      <c r="G14" s="17">
        <v>0.93</v>
      </c>
      <c r="H14" s="3">
        <v>5</v>
      </c>
    </row>
    <row r="15" ht="22" customHeight="1" spans="1:8">
      <c r="A15" s="12"/>
      <c r="B15" s="42"/>
      <c r="C15" s="3" t="s">
        <v>64</v>
      </c>
      <c r="D15" s="3" t="s">
        <v>421</v>
      </c>
      <c r="E15" s="3"/>
      <c r="F15" s="34" t="s">
        <v>184</v>
      </c>
      <c r="G15" s="34" t="s">
        <v>184</v>
      </c>
      <c r="H15" s="3">
        <v>5</v>
      </c>
    </row>
    <row r="16" ht="41" customHeight="1" spans="1:8">
      <c r="A16" s="12"/>
      <c r="B16" s="11" t="s">
        <v>20</v>
      </c>
      <c r="C16" s="3" t="s">
        <v>200</v>
      </c>
      <c r="D16" s="3" t="s">
        <v>422</v>
      </c>
      <c r="E16" s="3"/>
      <c r="F16" s="3" t="s">
        <v>423</v>
      </c>
      <c r="G16" s="3" t="s">
        <v>423</v>
      </c>
      <c r="H16" s="3">
        <v>30</v>
      </c>
    </row>
    <row r="17" ht="39" customHeight="1" spans="1:8">
      <c r="A17" s="12"/>
      <c r="B17" s="3" t="s">
        <v>216</v>
      </c>
      <c r="C17" s="3" t="s">
        <v>202</v>
      </c>
      <c r="D17" s="3" t="s">
        <v>424</v>
      </c>
      <c r="E17" s="3"/>
      <c r="F17" s="16" t="s">
        <v>302</v>
      </c>
      <c r="G17" s="17">
        <v>0.95</v>
      </c>
      <c r="H17" s="3">
        <v>10</v>
      </c>
    </row>
    <row r="18" ht="30" customHeight="1" spans="1:8">
      <c r="A18" s="3" t="s">
        <v>96</v>
      </c>
      <c r="B18" s="9">
        <f>SUM(H12:H17)+G9+H11</f>
        <v>78</v>
      </c>
      <c r="C18" s="9"/>
      <c r="D18" s="9"/>
      <c r="E18" s="9"/>
      <c r="F18" s="9"/>
      <c r="G18" s="9"/>
      <c r="H18" s="9"/>
    </row>
    <row r="19" ht="60" customHeight="1" spans="1:8">
      <c r="A19" s="3" t="s">
        <v>174</v>
      </c>
      <c r="B19" s="3"/>
      <c r="C19" s="4" t="s">
        <v>98</v>
      </c>
      <c r="D19" s="4"/>
      <c r="E19" s="4"/>
      <c r="F19" s="4"/>
      <c r="G19" s="4"/>
      <c r="H19" s="4"/>
    </row>
    <row r="20" ht="68" customHeight="1" spans="1:8">
      <c r="A20" s="3" t="s">
        <v>175</v>
      </c>
      <c r="B20" s="3"/>
      <c r="C20" s="4" t="s">
        <v>100</v>
      </c>
      <c r="D20" s="4"/>
      <c r="E20" s="4"/>
      <c r="F20" s="4"/>
      <c r="G20" s="4"/>
      <c r="H20" s="4"/>
    </row>
    <row r="21" ht="68" customHeight="1" spans="1:8">
      <c r="A21" s="3" t="s">
        <v>101</v>
      </c>
      <c r="B21" s="3"/>
      <c r="C21" s="3" t="s">
        <v>217</v>
      </c>
      <c r="D21" s="3"/>
      <c r="E21" s="3"/>
      <c r="F21" s="3"/>
      <c r="G21" s="3"/>
      <c r="H21" s="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10:A17"/>
    <mergeCell ref="B12:B15"/>
    <mergeCell ref="A8:B9"/>
  </mergeCells>
  <pageMargins left="0.75" right="0.75" top="1" bottom="1" header="0.5" footer="0.5"/>
  <pageSetup paperSize="9" scale="83"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opLeftCell="A12" workbookViewId="0">
      <selection activeCell="J23" sqref="J23"/>
    </sheetView>
  </sheetViews>
  <sheetFormatPr defaultColWidth="9" defaultRowHeight="13.5"/>
  <cols>
    <col min="2" max="2" width="15.25" customWidth="1"/>
    <col min="3" max="3" width="13" customWidth="1"/>
    <col min="4" max="4" width="9.75" customWidth="1"/>
    <col min="5" max="5" width="6.125" customWidth="1"/>
    <col min="6" max="6" width="10.375" customWidth="1"/>
    <col min="7" max="7" width="11" customWidth="1"/>
    <col min="8" max="8" width="9.5" customWidth="1"/>
  </cols>
  <sheetData>
    <row r="1" ht="42" customHeight="1" spans="1:8">
      <c r="A1" s="38" t="s">
        <v>425</v>
      </c>
      <c r="B1" s="38"/>
      <c r="C1" s="38"/>
      <c r="D1" s="38"/>
      <c r="E1" s="38"/>
      <c r="F1" s="38"/>
      <c r="G1" s="38"/>
      <c r="H1" s="38"/>
    </row>
    <row r="2" ht="21" customHeight="1" spans="1:8">
      <c r="A2" s="2" t="s">
        <v>148</v>
      </c>
      <c r="B2" s="2"/>
      <c r="C2" s="2"/>
      <c r="D2" s="2"/>
      <c r="E2" s="2"/>
      <c r="F2" s="2"/>
      <c r="G2" s="2"/>
      <c r="H2" s="2"/>
    </row>
    <row r="3" ht="30" customHeight="1" spans="1:8">
      <c r="A3" s="3" t="s">
        <v>7</v>
      </c>
      <c r="B3" s="3"/>
      <c r="C3" s="3" t="s">
        <v>134</v>
      </c>
      <c r="D3" s="3"/>
      <c r="E3" s="3"/>
      <c r="F3" s="3"/>
      <c r="G3" s="3"/>
      <c r="H3" s="3"/>
    </row>
    <row r="4" ht="30" customHeight="1" spans="1:8">
      <c r="A4" s="3" t="s">
        <v>149</v>
      </c>
      <c r="B4" s="3"/>
      <c r="C4" s="4" t="s">
        <v>150</v>
      </c>
      <c r="D4" s="4"/>
      <c r="E4" s="4"/>
      <c r="F4" s="3" t="s">
        <v>151</v>
      </c>
      <c r="G4" s="3"/>
      <c r="H4" s="3" t="s">
        <v>426</v>
      </c>
    </row>
    <row r="5" ht="30" customHeight="1" spans="1:8">
      <c r="A5" s="3" t="s">
        <v>152</v>
      </c>
      <c r="B5" s="3"/>
      <c r="C5" s="4" t="s">
        <v>153</v>
      </c>
      <c r="D5" s="4"/>
      <c r="E5" s="4"/>
      <c r="F5" s="4"/>
      <c r="G5" s="4"/>
      <c r="H5" s="4"/>
    </row>
    <row r="6" ht="30" customHeight="1" spans="1:8">
      <c r="A6" s="3" t="s">
        <v>154</v>
      </c>
      <c r="B6" s="3"/>
      <c r="C6" s="4" t="s">
        <v>155</v>
      </c>
      <c r="D6" s="4"/>
      <c r="E6" s="4"/>
      <c r="F6" s="4"/>
      <c r="G6" s="4"/>
      <c r="H6" s="4"/>
    </row>
    <row r="7" ht="30"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29.97</v>
      </c>
      <c r="E9" s="3">
        <v>29.97</v>
      </c>
      <c r="F9" s="39">
        <f>E9/D9</f>
        <v>1</v>
      </c>
      <c r="G9" s="40">
        <f>20*F9</f>
        <v>20</v>
      </c>
      <c r="H9" s="40"/>
    </row>
    <row r="10" ht="30" customHeight="1" spans="1:8">
      <c r="A10" s="3" t="s">
        <v>427</v>
      </c>
      <c r="B10" s="3" t="s">
        <v>43</v>
      </c>
      <c r="C10" s="3" t="s">
        <v>44</v>
      </c>
      <c r="D10" s="11" t="s">
        <v>45</v>
      </c>
      <c r="E10" s="11"/>
      <c r="F10" s="11" t="s">
        <v>46</v>
      </c>
      <c r="G10" s="29" t="s">
        <v>47</v>
      </c>
      <c r="H10" s="29" t="s">
        <v>37</v>
      </c>
    </row>
    <row r="11" ht="27" customHeight="1" spans="1:9">
      <c r="A11" s="3"/>
      <c r="B11" s="11" t="s">
        <v>107</v>
      </c>
      <c r="C11" s="54" t="s">
        <v>49</v>
      </c>
      <c r="D11" s="55" t="s">
        <v>428</v>
      </c>
      <c r="E11" s="56"/>
      <c r="F11" s="3">
        <v>41.43</v>
      </c>
      <c r="G11" s="3">
        <v>29.97</v>
      </c>
      <c r="H11" s="40">
        <v>20</v>
      </c>
      <c r="I11" s="53"/>
    </row>
    <row r="12" ht="27" customHeight="1" spans="1:9">
      <c r="A12" s="3"/>
      <c r="B12" s="11" t="s">
        <v>19</v>
      </c>
      <c r="C12" s="3" t="s">
        <v>57</v>
      </c>
      <c r="D12" s="13" t="s">
        <v>429</v>
      </c>
      <c r="E12" s="14"/>
      <c r="F12" s="17">
        <v>1</v>
      </c>
      <c r="G12" s="17">
        <v>1</v>
      </c>
      <c r="H12" s="3">
        <v>10</v>
      </c>
      <c r="I12" s="53"/>
    </row>
    <row r="13" ht="27" customHeight="1" spans="1:9">
      <c r="A13" s="3"/>
      <c r="B13" s="42"/>
      <c r="C13" s="3" t="s">
        <v>61</v>
      </c>
      <c r="D13" s="13" t="s">
        <v>430</v>
      </c>
      <c r="E13" s="14"/>
      <c r="F13" s="17">
        <v>1</v>
      </c>
      <c r="G13" s="17">
        <v>1</v>
      </c>
      <c r="H13" s="57">
        <v>10</v>
      </c>
      <c r="I13" s="53"/>
    </row>
    <row r="14" ht="27" customHeight="1" spans="1:9">
      <c r="A14" s="3"/>
      <c r="B14" s="11" t="s">
        <v>20</v>
      </c>
      <c r="C14" s="58" t="s">
        <v>68</v>
      </c>
      <c r="D14" s="13" t="s">
        <v>431</v>
      </c>
      <c r="E14" s="14"/>
      <c r="F14" s="17">
        <v>1</v>
      </c>
      <c r="G14" s="17">
        <v>1</v>
      </c>
      <c r="H14" s="57">
        <v>30</v>
      </c>
      <c r="I14" s="53"/>
    </row>
    <row r="15" ht="27" customHeight="1" spans="1:9">
      <c r="A15" s="3"/>
      <c r="B15" s="11" t="s">
        <v>170</v>
      </c>
      <c r="C15" s="3" t="s">
        <v>171</v>
      </c>
      <c r="D15" s="13" t="s">
        <v>432</v>
      </c>
      <c r="E15" s="14"/>
      <c r="F15" s="3" t="s">
        <v>76</v>
      </c>
      <c r="G15" s="17">
        <v>0.96</v>
      </c>
      <c r="H15" s="57">
        <v>10</v>
      </c>
      <c r="I15" s="53"/>
    </row>
    <row r="16" ht="30" customHeight="1" spans="1:8">
      <c r="A16" s="3" t="s">
        <v>96</v>
      </c>
      <c r="B16" s="40">
        <f>G9+SUM(H11:H15)</f>
        <v>100</v>
      </c>
      <c r="C16" s="40"/>
      <c r="D16" s="40"/>
      <c r="E16" s="40"/>
      <c r="F16" s="40"/>
      <c r="G16" s="40"/>
      <c r="H16" s="40"/>
    </row>
    <row r="17" ht="45" customHeight="1" spans="1:8">
      <c r="A17" s="21" t="s">
        <v>174</v>
      </c>
      <c r="B17" s="21"/>
      <c r="C17" s="4" t="s">
        <v>188</v>
      </c>
      <c r="D17" s="4"/>
      <c r="E17" s="4"/>
      <c r="F17" s="4"/>
      <c r="G17" s="4"/>
      <c r="H17" s="4"/>
    </row>
    <row r="18" ht="45" customHeight="1" spans="1:8">
      <c r="A18" s="21" t="s">
        <v>175</v>
      </c>
      <c r="B18" s="21"/>
      <c r="C18" s="4" t="s">
        <v>188</v>
      </c>
      <c r="D18" s="4"/>
      <c r="E18" s="4"/>
      <c r="F18" s="4"/>
      <c r="G18" s="4"/>
      <c r="H18" s="4"/>
    </row>
    <row r="19" ht="89" customHeight="1" spans="1:8">
      <c r="A19" s="3" t="s">
        <v>101</v>
      </c>
      <c r="B19" s="3"/>
      <c r="C19" s="3" t="s">
        <v>433</v>
      </c>
      <c r="D19" s="3"/>
      <c r="E19" s="3"/>
      <c r="F19" s="3"/>
      <c r="G19" s="3"/>
      <c r="H19" s="3"/>
    </row>
  </sheetData>
  <mergeCells count="31">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10:A15"/>
    <mergeCell ref="B12:B13"/>
    <mergeCell ref="A8:B9"/>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I23"/>
  <sheetViews>
    <sheetView workbookViewId="0">
      <selection activeCell="B19" sqref="B19:H19"/>
    </sheetView>
  </sheetViews>
  <sheetFormatPr defaultColWidth="9" defaultRowHeight="13.5"/>
  <cols>
    <col min="4" max="4" width="9.75" customWidth="1"/>
    <col min="5" max="5" width="9.875" customWidth="1"/>
    <col min="6" max="6" width="11.375" customWidth="1"/>
    <col min="7" max="7" width="11" customWidth="1"/>
    <col min="8" max="8" width="15.375" customWidth="1"/>
  </cols>
  <sheetData>
    <row r="1" ht="42" customHeight="1" spans="1:8">
      <c r="A1" s="38" t="s">
        <v>434</v>
      </c>
      <c r="B1" s="38"/>
      <c r="C1" s="38"/>
      <c r="D1" s="38"/>
      <c r="E1" s="38"/>
      <c r="F1" s="38"/>
      <c r="G1" s="38"/>
      <c r="H1" s="38"/>
    </row>
    <row r="2" ht="21" customHeight="1" spans="1:8">
      <c r="A2" s="2" t="s">
        <v>148</v>
      </c>
      <c r="B2" s="2"/>
      <c r="C2" s="2"/>
      <c r="D2" s="2"/>
      <c r="E2" s="2"/>
      <c r="F2" s="2"/>
      <c r="G2" s="2"/>
      <c r="H2" s="2"/>
    </row>
    <row r="3" ht="30" customHeight="1" spans="1:8">
      <c r="A3" s="3" t="s">
        <v>7</v>
      </c>
      <c r="B3" s="3"/>
      <c r="C3" s="3" t="s">
        <v>145</v>
      </c>
      <c r="D3" s="3"/>
      <c r="E3" s="3"/>
      <c r="F3" s="3"/>
      <c r="G3" s="3"/>
      <c r="H3" s="3"/>
    </row>
    <row r="4" ht="30" customHeight="1" spans="1:8">
      <c r="A4" s="3" t="s">
        <v>149</v>
      </c>
      <c r="B4" s="3"/>
      <c r="C4" s="4" t="s">
        <v>150</v>
      </c>
      <c r="D4" s="4"/>
      <c r="E4" s="4"/>
      <c r="F4" s="3" t="s">
        <v>151</v>
      </c>
      <c r="G4" s="3"/>
      <c r="H4" s="3" t="s">
        <v>426</v>
      </c>
    </row>
    <row r="5" ht="30" customHeight="1" spans="1:8">
      <c r="A5" s="3" t="s">
        <v>152</v>
      </c>
      <c r="B5" s="3"/>
      <c r="C5" s="4" t="s">
        <v>153</v>
      </c>
      <c r="D5" s="4"/>
      <c r="E5" s="4"/>
      <c r="F5" s="4"/>
      <c r="G5" s="4"/>
      <c r="H5" s="4"/>
    </row>
    <row r="6" ht="30" customHeight="1" spans="1:8">
      <c r="A6" s="3" t="s">
        <v>154</v>
      </c>
      <c r="B6" s="3"/>
      <c r="C6" s="4" t="s">
        <v>155</v>
      </c>
      <c r="D6" s="4"/>
      <c r="E6" s="4"/>
      <c r="F6" s="4"/>
      <c r="G6" s="4"/>
      <c r="H6" s="4"/>
    </row>
    <row r="7" ht="30"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0</v>
      </c>
      <c r="E9" s="3">
        <v>0</v>
      </c>
      <c r="F9" s="39" t="e">
        <f>E9/D9</f>
        <v>#DIV/0!</v>
      </c>
      <c r="G9" s="40" t="e">
        <f>20*F9</f>
        <v>#DIV/0!</v>
      </c>
      <c r="H9" s="40"/>
    </row>
    <row r="10" ht="30" customHeight="1" spans="1:8">
      <c r="A10" s="3" t="s">
        <v>161</v>
      </c>
      <c r="B10" s="3" t="s">
        <v>43</v>
      </c>
      <c r="C10" s="3" t="s">
        <v>44</v>
      </c>
      <c r="D10" s="11" t="s">
        <v>45</v>
      </c>
      <c r="E10" s="11"/>
      <c r="F10" s="11" t="s">
        <v>46</v>
      </c>
      <c r="G10" s="29" t="s">
        <v>47</v>
      </c>
      <c r="H10" s="29" t="s">
        <v>37</v>
      </c>
    </row>
    <row r="11" ht="45" customHeight="1" spans="1:9">
      <c r="A11" s="3"/>
      <c r="B11" s="11" t="s">
        <v>107</v>
      </c>
      <c r="C11" s="11" t="s">
        <v>435</v>
      </c>
      <c r="D11" s="3" t="s">
        <v>436</v>
      </c>
      <c r="E11" s="3"/>
      <c r="F11" s="17">
        <v>1</v>
      </c>
      <c r="G11" s="17"/>
      <c r="H11" s="34"/>
      <c r="I11" s="53"/>
    </row>
    <row r="12" ht="45" customHeight="1" spans="1:9">
      <c r="A12" s="3"/>
      <c r="B12" s="42"/>
      <c r="C12" s="11" t="s">
        <v>437</v>
      </c>
      <c r="D12" s="13" t="s">
        <v>438</v>
      </c>
      <c r="E12" s="14"/>
      <c r="F12" s="17" t="s">
        <v>281</v>
      </c>
      <c r="G12" s="17"/>
      <c r="H12" s="34"/>
      <c r="I12" s="53"/>
    </row>
    <row r="13" ht="30" customHeight="1" spans="1:9">
      <c r="A13" s="3"/>
      <c r="B13" s="11" t="s">
        <v>108</v>
      </c>
      <c r="C13" s="11" t="s">
        <v>57</v>
      </c>
      <c r="D13" s="3" t="s">
        <v>439</v>
      </c>
      <c r="E13" s="3"/>
      <c r="F13" s="3">
        <v>6654</v>
      </c>
      <c r="G13" s="3"/>
      <c r="H13" s="3"/>
      <c r="I13" s="53"/>
    </row>
    <row r="14" ht="30" customHeight="1" spans="1:9">
      <c r="A14" s="3"/>
      <c r="B14" s="42"/>
      <c r="C14" s="45"/>
      <c r="D14" s="13" t="s">
        <v>440</v>
      </c>
      <c r="E14" s="14"/>
      <c r="F14" s="3">
        <v>460</v>
      </c>
      <c r="G14" s="3"/>
      <c r="H14" s="3"/>
      <c r="I14" s="53"/>
    </row>
    <row r="15" ht="30" customHeight="1" spans="1:9">
      <c r="A15" s="3"/>
      <c r="B15" s="42"/>
      <c r="C15" s="3" t="s">
        <v>61</v>
      </c>
      <c r="D15" s="3" t="s">
        <v>441</v>
      </c>
      <c r="E15" s="3"/>
      <c r="F15" s="17">
        <v>1</v>
      </c>
      <c r="G15" s="3"/>
      <c r="H15" s="3"/>
      <c r="I15" s="53"/>
    </row>
    <row r="16" ht="30" customHeight="1" spans="1:9">
      <c r="A16" s="3"/>
      <c r="B16" s="42"/>
      <c r="C16" s="3" t="s">
        <v>64</v>
      </c>
      <c r="D16" s="3" t="s">
        <v>442</v>
      </c>
      <c r="E16" s="3"/>
      <c r="F16" s="17">
        <v>1</v>
      </c>
      <c r="G16" s="34"/>
      <c r="H16" s="3"/>
      <c r="I16" s="53"/>
    </row>
    <row r="17" ht="51" customHeight="1" spans="1:9">
      <c r="A17" s="3"/>
      <c r="B17" s="3" t="s">
        <v>166</v>
      </c>
      <c r="C17" s="3" t="s">
        <v>167</v>
      </c>
      <c r="D17" s="3" t="s">
        <v>436</v>
      </c>
      <c r="E17" s="3"/>
      <c r="F17" s="17" t="s">
        <v>443</v>
      </c>
      <c r="G17" s="17"/>
      <c r="H17" s="3"/>
      <c r="I17" s="53"/>
    </row>
    <row r="18" ht="45" customHeight="1" spans="1:9">
      <c r="A18" s="3"/>
      <c r="B18" s="3" t="s">
        <v>170</v>
      </c>
      <c r="C18" s="3" t="s">
        <v>171</v>
      </c>
      <c r="D18" s="13" t="s">
        <v>444</v>
      </c>
      <c r="E18" s="14"/>
      <c r="F18" s="17" t="s">
        <v>445</v>
      </c>
      <c r="G18" s="17"/>
      <c r="H18" s="3"/>
      <c r="I18" s="53"/>
    </row>
    <row r="19" ht="30" customHeight="1" spans="1:8">
      <c r="A19" s="42"/>
      <c r="B19" s="40" t="e">
        <f>G9+SUM(H11:H18)</f>
        <v>#DIV/0!</v>
      </c>
      <c r="C19" s="40"/>
      <c r="D19" s="40"/>
      <c r="E19" s="40"/>
      <c r="F19" s="40"/>
      <c r="G19" s="40"/>
      <c r="H19" s="40"/>
    </row>
    <row r="20" ht="180" customHeight="1" spans="1:8">
      <c r="A20" s="21" t="s">
        <v>174</v>
      </c>
      <c r="B20" s="21"/>
      <c r="C20" s="4"/>
      <c r="D20" s="4"/>
      <c r="E20" s="4"/>
      <c r="F20" s="4"/>
      <c r="G20" s="4"/>
      <c r="H20" s="4"/>
    </row>
    <row r="21" ht="180" customHeight="1" spans="1:8">
      <c r="A21" s="21" t="s">
        <v>175</v>
      </c>
      <c r="B21" s="21"/>
      <c r="C21" s="4"/>
      <c r="D21" s="4"/>
      <c r="E21" s="4"/>
      <c r="F21" s="4"/>
      <c r="G21" s="4"/>
      <c r="H21" s="4"/>
    </row>
    <row r="22" ht="180" customHeight="1" spans="1:8">
      <c r="A22" s="3" t="s">
        <v>101</v>
      </c>
      <c r="B22" s="3"/>
      <c r="C22" s="3" t="s">
        <v>217</v>
      </c>
      <c r="D22" s="3"/>
      <c r="E22" s="3"/>
      <c r="F22" s="3"/>
      <c r="G22" s="3"/>
      <c r="H22" s="3"/>
    </row>
    <row r="23" ht="134.1" customHeight="1" spans="1:8">
      <c r="A23" s="51" t="s">
        <v>178</v>
      </c>
      <c r="B23" s="52"/>
      <c r="C23" s="52"/>
      <c r="D23" s="52"/>
      <c r="E23" s="52"/>
      <c r="F23" s="52"/>
      <c r="G23" s="52"/>
      <c r="H23" s="52"/>
    </row>
  </sheetData>
  <mergeCells count="37">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B19:H19"/>
    <mergeCell ref="A20:B20"/>
    <mergeCell ref="C20:H20"/>
    <mergeCell ref="A21:B21"/>
    <mergeCell ref="C21:H21"/>
    <mergeCell ref="A22:B22"/>
    <mergeCell ref="C22:H22"/>
    <mergeCell ref="A23:H23"/>
    <mergeCell ref="A10:A18"/>
    <mergeCell ref="B11:B12"/>
    <mergeCell ref="B13:B16"/>
    <mergeCell ref="C13:C14"/>
    <mergeCell ref="A8:B9"/>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H4" sqref="H4"/>
    </sheetView>
  </sheetViews>
  <sheetFormatPr defaultColWidth="9" defaultRowHeight="13.5" outlineLevelCol="7"/>
  <cols>
    <col min="3" max="3" width="12.5" customWidth="1"/>
    <col min="4" max="4" width="9.75" customWidth="1"/>
    <col min="5" max="5" width="9" customWidth="1"/>
    <col min="6" max="6" width="11.375" customWidth="1"/>
    <col min="7" max="7" width="11" customWidth="1"/>
    <col min="8" max="8" width="15" customWidth="1"/>
  </cols>
  <sheetData>
    <row r="1" ht="38" customHeight="1" spans="1:8">
      <c r="A1" s="38" t="s">
        <v>446</v>
      </c>
      <c r="B1" s="38"/>
      <c r="C1" s="38"/>
      <c r="D1" s="38"/>
      <c r="E1" s="38"/>
      <c r="F1" s="38"/>
      <c r="G1" s="38"/>
      <c r="H1" s="38"/>
    </row>
    <row r="2" ht="21" customHeight="1" spans="1:8">
      <c r="A2" s="2" t="s">
        <v>148</v>
      </c>
      <c r="B2" s="2"/>
      <c r="C2" s="2"/>
      <c r="D2" s="2"/>
      <c r="E2" s="2"/>
      <c r="F2" s="2"/>
      <c r="G2" s="2"/>
      <c r="H2" s="2"/>
    </row>
    <row r="3" ht="27" customHeight="1" spans="1:8">
      <c r="A3" s="3" t="s">
        <v>7</v>
      </c>
      <c r="B3" s="3"/>
      <c r="C3" s="3" t="s">
        <v>136</v>
      </c>
      <c r="D3" s="3"/>
      <c r="E3" s="3"/>
      <c r="F3" s="3"/>
      <c r="G3" s="3"/>
      <c r="H3" s="3"/>
    </row>
    <row r="4" ht="27" customHeight="1" spans="1:8">
      <c r="A4" s="3" t="s">
        <v>149</v>
      </c>
      <c r="B4" s="3"/>
      <c r="C4" s="4" t="s">
        <v>193</v>
      </c>
      <c r="D4" s="4"/>
      <c r="E4" s="4"/>
      <c r="F4" s="3" t="s">
        <v>151</v>
      </c>
      <c r="G4" s="3"/>
      <c r="H4" s="3" t="s">
        <v>447</v>
      </c>
    </row>
    <row r="5" ht="26" customHeight="1" spans="1:8">
      <c r="A5" s="3" t="s">
        <v>152</v>
      </c>
      <c r="B5" s="3"/>
      <c r="C5" s="4" t="s">
        <v>153</v>
      </c>
      <c r="D5" s="4"/>
      <c r="E5" s="4"/>
      <c r="F5" s="4"/>
      <c r="G5" s="4"/>
      <c r="H5" s="4"/>
    </row>
    <row r="6" ht="26" customHeight="1" spans="1:8">
      <c r="A6" s="3" t="s">
        <v>154</v>
      </c>
      <c r="B6" s="3"/>
      <c r="C6" s="4" t="s">
        <v>155</v>
      </c>
      <c r="D6" s="4"/>
      <c r="E6" s="4"/>
      <c r="F6" s="4"/>
      <c r="G6" s="4"/>
      <c r="H6" s="4"/>
    </row>
    <row r="7" ht="26"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143</v>
      </c>
      <c r="E9" s="3">
        <v>136.9</v>
      </c>
      <c r="F9" s="39">
        <f>E9/D9</f>
        <v>0.957342657342657</v>
      </c>
      <c r="G9" s="40">
        <f>20*F9</f>
        <v>19.1468531468531</v>
      </c>
      <c r="H9" s="40"/>
    </row>
    <row r="10" ht="30" customHeight="1" spans="1:8">
      <c r="A10" s="11" t="s">
        <v>161</v>
      </c>
      <c r="B10" s="3" t="s">
        <v>43</v>
      </c>
      <c r="C10" s="3" t="s">
        <v>44</v>
      </c>
      <c r="D10" s="11" t="s">
        <v>45</v>
      </c>
      <c r="E10" s="11"/>
      <c r="F10" s="11" t="s">
        <v>46</v>
      </c>
      <c r="G10" s="29" t="s">
        <v>47</v>
      </c>
      <c r="H10" s="29" t="s">
        <v>37</v>
      </c>
    </row>
    <row r="11" ht="24" customHeight="1" spans="1:8">
      <c r="A11" s="12"/>
      <c r="B11" s="11" t="s">
        <v>107</v>
      </c>
      <c r="C11" s="11" t="s">
        <v>49</v>
      </c>
      <c r="D11" s="3" t="s">
        <v>220</v>
      </c>
      <c r="E11" s="3"/>
      <c r="F11" s="50" t="s">
        <v>448</v>
      </c>
      <c r="G11" s="50" t="s">
        <v>448</v>
      </c>
      <c r="H11" s="34">
        <v>20</v>
      </c>
    </row>
    <row r="12" ht="23" customHeight="1" spans="1:8">
      <c r="A12" s="12"/>
      <c r="B12" s="11" t="s">
        <v>108</v>
      </c>
      <c r="C12" s="11" t="s">
        <v>57</v>
      </c>
      <c r="D12" s="3" t="s">
        <v>449</v>
      </c>
      <c r="E12" s="3"/>
      <c r="F12" s="3">
        <v>83235</v>
      </c>
      <c r="G12" s="3">
        <v>87458</v>
      </c>
      <c r="H12" s="3">
        <v>4</v>
      </c>
    </row>
    <row r="13" ht="23" customHeight="1" spans="1:8">
      <c r="A13" s="12"/>
      <c r="B13" s="42"/>
      <c r="C13" s="45"/>
      <c r="D13" s="3" t="s">
        <v>450</v>
      </c>
      <c r="E13" s="3"/>
      <c r="F13" s="17">
        <v>0.95</v>
      </c>
      <c r="G13" s="17">
        <v>1</v>
      </c>
      <c r="H13" s="3">
        <v>4</v>
      </c>
    </row>
    <row r="14" ht="23" customHeight="1" spans="1:8">
      <c r="A14" s="12"/>
      <c r="B14" s="42"/>
      <c r="C14" s="11" t="s">
        <v>61</v>
      </c>
      <c r="D14" s="3" t="s">
        <v>451</v>
      </c>
      <c r="E14" s="3"/>
      <c r="F14" s="36">
        <v>1</v>
      </c>
      <c r="G14" s="36">
        <v>1</v>
      </c>
      <c r="H14" s="3">
        <v>4</v>
      </c>
    </row>
    <row r="15" ht="23" customHeight="1" spans="1:8">
      <c r="A15" s="12"/>
      <c r="B15" s="42"/>
      <c r="C15" s="45"/>
      <c r="D15" s="3" t="s">
        <v>452</v>
      </c>
      <c r="E15" s="3"/>
      <c r="F15" s="36">
        <v>0.98</v>
      </c>
      <c r="G15" s="36">
        <v>0.98</v>
      </c>
      <c r="H15" s="3">
        <v>3</v>
      </c>
    </row>
    <row r="16" ht="23" customHeight="1" spans="1:8">
      <c r="A16" s="12"/>
      <c r="B16" s="42"/>
      <c r="C16" s="3" t="s">
        <v>64</v>
      </c>
      <c r="D16" s="3" t="s">
        <v>453</v>
      </c>
      <c r="E16" s="3"/>
      <c r="F16" s="36">
        <v>0.95</v>
      </c>
      <c r="G16" s="17">
        <v>1</v>
      </c>
      <c r="H16" s="3">
        <v>3</v>
      </c>
    </row>
    <row r="17" ht="23" customHeight="1" spans="1:8">
      <c r="A17" s="12"/>
      <c r="B17" s="11" t="s">
        <v>166</v>
      </c>
      <c r="C17" s="3" t="s">
        <v>454</v>
      </c>
      <c r="D17" s="3" t="s">
        <v>455</v>
      </c>
      <c r="E17" s="3"/>
      <c r="F17" s="17" t="s">
        <v>456</v>
      </c>
      <c r="G17" s="17" t="s">
        <v>456</v>
      </c>
      <c r="H17" s="3">
        <v>15</v>
      </c>
    </row>
    <row r="18" ht="23" customHeight="1" spans="1:8">
      <c r="A18" s="12"/>
      <c r="B18" s="42"/>
      <c r="C18" s="3" t="s">
        <v>68</v>
      </c>
      <c r="D18" s="3" t="s">
        <v>457</v>
      </c>
      <c r="E18" s="3"/>
      <c r="F18" s="17" t="s">
        <v>253</v>
      </c>
      <c r="G18" s="17" t="s">
        <v>253</v>
      </c>
      <c r="H18" s="3">
        <v>15</v>
      </c>
    </row>
    <row r="19" ht="29" customHeight="1" spans="1:8">
      <c r="A19" s="42"/>
      <c r="B19" s="3" t="s">
        <v>386</v>
      </c>
      <c r="C19" s="3" t="s">
        <v>171</v>
      </c>
      <c r="D19" s="13" t="s">
        <v>458</v>
      </c>
      <c r="E19" s="14"/>
      <c r="F19" s="17" t="s">
        <v>445</v>
      </c>
      <c r="G19" s="17" t="s">
        <v>445</v>
      </c>
      <c r="H19" s="3">
        <v>10</v>
      </c>
    </row>
    <row r="20" ht="30" customHeight="1" spans="1:8">
      <c r="A20" s="3" t="s">
        <v>96</v>
      </c>
      <c r="B20" s="40">
        <f>G9+SUM(H11:H19)</f>
        <v>97.1468531468531</v>
      </c>
      <c r="C20" s="40"/>
      <c r="D20" s="40"/>
      <c r="E20" s="40"/>
      <c r="F20" s="40"/>
      <c r="G20" s="40"/>
      <c r="H20" s="40"/>
    </row>
    <row r="21" ht="45" customHeight="1" spans="1:8">
      <c r="A21" s="21" t="s">
        <v>174</v>
      </c>
      <c r="B21" s="21"/>
      <c r="C21" s="4" t="s">
        <v>188</v>
      </c>
      <c r="D21" s="4"/>
      <c r="E21" s="4"/>
      <c r="F21" s="4"/>
      <c r="G21" s="4"/>
      <c r="H21" s="4"/>
    </row>
    <row r="22" ht="45" customHeight="1" spans="1:8">
      <c r="A22" s="21" t="s">
        <v>175</v>
      </c>
      <c r="B22" s="21"/>
      <c r="C22" s="4" t="s">
        <v>188</v>
      </c>
      <c r="D22" s="4"/>
      <c r="E22" s="4"/>
      <c r="F22" s="4"/>
      <c r="G22" s="4"/>
      <c r="H22" s="4"/>
    </row>
    <row r="23" ht="67" customHeight="1" spans="1:8">
      <c r="A23" s="3" t="s">
        <v>101</v>
      </c>
      <c r="B23" s="3"/>
      <c r="C23" s="3" t="s">
        <v>283</v>
      </c>
      <c r="D23" s="3"/>
      <c r="E23" s="3"/>
      <c r="F23" s="3"/>
      <c r="G23" s="3"/>
      <c r="H23" s="3"/>
    </row>
  </sheetData>
  <mergeCells count="38">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B20:H20"/>
    <mergeCell ref="A21:B21"/>
    <mergeCell ref="C21:H21"/>
    <mergeCell ref="A22:B22"/>
    <mergeCell ref="C22:H22"/>
    <mergeCell ref="A23:B23"/>
    <mergeCell ref="C23:H23"/>
    <mergeCell ref="A10:A19"/>
    <mergeCell ref="B12:B16"/>
    <mergeCell ref="B17:B18"/>
    <mergeCell ref="C12:C13"/>
    <mergeCell ref="C14:C15"/>
    <mergeCell ref="A8:B9"/>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opLeftCell="A9" workbookViewId="0">
      <selection activeCell="K20" sqref="K20"/>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 customHeight="1" spans="1:8">
      <c r="A1" s="38" t="s">
        <v>459</v>
      </c>
      <c r="B1" s="38"/>
      <c r="C1" s="38"/>
      <c r="D1" s="38"/>
      <c r="E1" s="38"/>
      <c r="F1" s="38"/>
      <c r="G1" s="38"/>
      <c r="H1" s="38"/>
    </row>
    <row r="2" ht="21" customHeight="1" spans="1:8">
      <c r="A2" s="2" t="s">
        <v>148</v>
      </c>
      <c r="B2" s="2"/>
      <c r="C2" s="2"/>
      <c r="D2" s="2"/>
      <c r="E2" s="2"/>
      <c r="F2" s="2"/>
      <c r="G2" s="2"/>
      <c r="H2" s="2"/>
    </row>
    <row r="3" ht="30" customHeight="1" spans="1:8">
      <c r="A3" s="3" t="s">
        <v>7</v>
      </c>
      <c r="B3" s="3"/>
      <c r="C3" s="3" t="s">
        <v>138</v>
      </c>
      <c r="D3" s="3"/>
      <c r="E3" s="3"/>
      <c r="F3" s="3"/>
      <c r="G3" s="3"/>
      <c r="H3" s="3"/>
    </row>
    <row r="4" ht="30" customHeight="1" spans="1:8">
      <c r="A4" s="3" t="s">
        <v>149</v>
      </c>
      <c r="B4" s="3"/>
      <c r="C4" s="4" t="s">
        <v>150</v>
      </c>
      <c r="D4" s="4"/>
      <c r="E4" s="4"/>
      <c r="F4" s="3" t="s">
        <v>151</v>
      </c>
      <c r="G4" s="3"/>
      <c r="H4" s="3" t="s">
        <v>122</v>
      </c>
    </row>
    <row r="5" ht="30" customHeight="1" spans="1:8">
      <c r="A5" s="3" t="s">
        <v>152</v>
      </c>
      <c r="B5" s="3"/>
      <c r="C5" s="4" t="s">
        <v>153</v>
      </c>
      <c r="D5" s="4"/>
      <c r="E5" s="4"/>
      <c r="F5" s="4"/>
      <c r="G5" s="4"/>
      <c r="H5" s="4"/>
    </row>
    <row r="6" ht="30" customHeight="1" spans="1:8">
      <c r="A6" s="3" t="s">
        <v>154</v>
      </c>
      <c r="B6" s="3"/>
      <c r="C6" s="4" t="s">
        <v>155</v>
      </c>
      <c r="D6" s="4"/>
      <c r="E6" s="4"/>
      <c r="F6" s="4"/>
      <c r="G6" s="4"/>
      <c r="H6" s="4"/>
    </row>
    <row r="7" ht="30"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100</v>
      </c>
      <c r="E9" s="3">
        <v>87.93</v>
      </c>
      <c r="F9" s="39">
        <f>E9/D9</f>
        <v>0.8793</v>
      </c>
      <c r="G9" s="40">
        <f>20*F9</f>
        <v>17.586</v>
      </c>
      <c r="H9" s="40"/>
    </row>
    <row r="10" ht="30" customHeight="1" spans="1:8">
      <c r="A10" s="11" t="s">
        <v>161</v>
      </c>
      <c r="B10" s="3" t="s">
        <v>43</v>
      </c>
      <c r="C10" s="3" t="s">
        <v>44</v>
      </c>
      <c r="D10" s="11" t="s">
        <v>45</v>
      </c>
      <c r="E10" s="11"/>
      <c r="F10" s="11" t="s">
        <v>46</v>
      </c>
      <c r="G10" s="29" t="s">
        <v>47</v>
      </c>
      <c r="H10" s="29" t="s">
        <v>37</v>
      </c>
    </row>
    <row r="11" ht="30" customHeight="1" spans="1:8">
      <c r="A11" s="12"/>
      <c r="B11" s="11" t="s">
        <v>107</v>
      </c>
      <c r="C11" s="11" t="s">
        <v>49</v>
      </c>
      <c r="D11" s="3" t="s">
        <v>220</v>
      </c>
      <c r="E11" s="3"/>
      <c r="F11" s="3" t="s">
        <v>460</v>
      </c>
      <c r="G11" s="3" t="s">
        <v>460</v>
      </c>
      <c r="H11" s="34">
        <v>20</v>
      </c>
    </row>
    <row r="12" ht="30" customHeight="1" spans="1:8">
      <c r="A12" s="12"/>
      <c r="B12" s="11" t="s">
        <v>108</v>
      </c>
      <c r="C12" s="11" t="s">
        <v>57</v>
      </c>
      <c r="D12" s="3" t="s">
        <v>461</v>
      </c>
      <c r="E12" s="3"/>
      <c r="F12" s="3">
        <v>21</v>
      </c>
      <c r="G12" s="3">
        <v>21</v>
      </c>
      <c r="H12" s="3">
        <v>10</v>
      </c>
    </row>
    <row r="13" ht="30" customHeight="1" spans="1:8">
      <c r="A13" s="12"/>
      <c r="B13" s="42"/>
      <c r="C13" s="3" t="s">
        <v>61</v>
      </c>
      <c r="D13" s="3" t="s">
        <v>462</v>
      </c>
      <c r="E13" s="3"/>
      <c r="F13" s="36">
        <v>1</v>
      </c>
      <c r="G13" s="36">
        <v>1</v>
      </c>
      <c r="H13" s="3">
        <v>5</v>
      </c>
    </row>
    <row r="14" ht="30" customHeight="1" spans="1:8">
      <c r="A14" s="12"/>
      <c r="B14" s="42"/>
      <c r="C14" s="3" t="s">
        <v>64</v>
      </c>
      <c r="D14" s="3" t="s">
        <v>463</v>
      </c>
      <c r="E14" s="3"/>
      <c r="F14" s="36" t="s">
        <v>66</v>
      </c>
      <c r="G14" s="36" t="s">
        <v>66</v>
      </c>
      <c r="H14" s="3">
        <v>5</v>
      </c>
    </row>
    <row r="15" ht="30" customHeight="1" spans="1:8">
      <c r="A15" s="12"/>
      <c r="B15" s="3" t="s">
        <v>166</v>
      </c>
      <c r="C15" s="3" t="s">
        <v>464</v>
      </c>
      <c r="D15" s="3" t="s">
        <v>465</v>
      </c>
      <c r="E15" s="3"/>
      <c r="F15" s="17" t="s">
        <v>466</v>
      </c>
      <c r="G15" s="17" t="s">
        <v>466</v>
      </c>
      <c r="H15" s="3">
        <v>30</v>
      </c>
    </row>
    <row r="16" ht="45" customHeight="1" spans="1:8">
      <c r="A16" s="42"/>
      <c r="B16" s="3" t="s">
        <v>170</v>
      </c>
      <c r="C16" s="3" t="s">
        <v>171</v>
      </c>
      <c r="D16" s="13" t="s">
        <v>458</v>
      </c>
      <c r="E16" s="14"/>
      <c r="F16" s="17">
        <v>0.95</v>
      </c>
      <c r="G16" s="17">
        <v>0.95</v>
      </c>
      <c r="H16" s="3">
        <v>10</v>
      </c>
    </row>
    <row r="17" ht="30" customHeight="1" spans="1:8">
      <c r="A17" s="3" t="s">
        <v>96</v>
      </c>
      <c r="B17" s="40">
        <f>G9+SUM(H11:H16)</f>
        <v>97.586</v>
      </c>
      <c r="C17" s="40"/>
      <c r="D17" s="40"/>
      <c r="E17" s="40"/>
      <c r="F17" s="40"/>
      <c r="G17" s="40"/>
      <c r="H17" s="40"/>
    </row>
    <row r="18" ht="42" customHeight="1" spans="1:8">
      <c r="A18" s="21" t="s">
        <v>174</v>
      </c>
      <c r="B18" s="21"/>
      <c r="C18" s="4" t="s">
        <v>188</v>
      </c>
      <c r="D18" s="4"/>
      <c r="E18" s="4"/>
      <c r="F18" s="4"/>
      <c r="G18" s="4"/>
      <c r="H18" s="4"/>
    </row>
    <row r="19" ht="42" customHeight="1" spans="1:8">
      <c r="A19" s="21" t="s">
        <v>175</v>
      </c>
      <c r="B19" s="21"/>
      <c r="C19" s="4" t="s">
        <v>188</v>
      </c>
      <c r="D19" s="4"/>
      <c r="E19" s="4"/>
      <c r="F19" s="4"/>
      <c r="G19" s="4"/>
      <c r="H19" s="4"/>
    </row>
    <row r="20" ht="66" customHeight="1" spans="1:8">
      <c r="A20" s="3" t="s">
        <v>101</v>
      </c>
      <c r="B20" s="3"/>
      <c r="C20" s="3" t="s">
        <v>467</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H4" sqref="H4"/>
    </sheetView>
  </sheetViews>
  <sheetFormatPr defaultColWidth="9" defaultRowHeight="13.5" outlineLevelCol="7"/>
  <cols>
    <col min="1" max="1" width="12.35" customWidth="1"/>
    <col min="2" max="2" width="9.5" customWidth="1"/>
    <col min="3" max="3" width="13.5" customWidth="1"/>
    <col min="4" max="4" width="13.6833333333333" customWidth="1"/>
    <col min="5" max="5" width="14.125" customWidth="1"/>
    <col min="6" max="7" width="11.225" customWidth="1"/>
    <col min="8" max="8" width="11.375" customWidth="1"/>
  </cols>
  <sheetData>
    <row r="1" ht="42.95" customHeight="1" spans="1:8">
      <c r="A1" s="43" t="s">
        <v>468</v>
      </c>
      <c r="B1" s="43"/>
      <c r="C1" s="43"/>
      <c r="D1" s="43"/>
      <c r="E1" s="43"/>
      <c r="F1" s="43"/>
      <c r="G1" s="43"/>
      <c r="H1" s="43"/>
    </row>
    <row r="2" ht="21" customHeight="1" spans="1:8">
      <c r="A2" s="2" t="s">
        <v>191</v>
      </c>
      <c r="B2" s="2"/>
      <c r="C2" s="2"/>
      <c r="D2" s="2"/>
      <c r="E2" s="2"/>
      <c r="F2" s="2"/>
      <c r="G2" s="2"/>
      <c r="H2" s="2"/>
    </row>
    <row r="3" ht="35" customHeight="1" spans="1:8">
      <c r="A3" s="3" t="s">
        <v>7</v>
      </c>
      <c r="B3" s="3"/>
      <c r="C3" s="3" t="s">
        <v>469</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207</v>
      </c>
      <c r="D5" s="4"/>
      <c r="E5" s="4"/>
      <c r="F5" s="4"/>
      <c r="G5" s="4"/>
      <c r="H5" s="4"/>
    </row>
    <row r="6" ht="35" customHeight="1" spans="1:8">
      <c r="A6" s="3" t="s">
        <v>154</v>
      </c>
      <c r="B6" s="3"/>
      <c r="C6" s="4" t="s">
        <v>208</v>
      </c>
      <c r="D6" s="4"/>
      <c r="E6" s="4"/>
      <c r="F6" s="4"/>
      <c r="G6" s="4"/>
      <c r="H6" s="4"/>
    </row>
    <row r="7" ht="35" customHeight="1" spans="1:8">
      <c r="A7" s="3" t="s">
        <v>156</v>
      </c>
      <c r="B7" s="3"/>
      <c r="C7" s="4" t="s">
        <v>209</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9">
        <v>1185</v>
      </c>
      <c r="E9" s="9">
        <v>563.17</v>
      </c>
      <c r="F9" s="10">
        <f>E9/D9</f>
        <v>0.475248945147679</v>
      </c>
      <c r="G9" s="9">
        <f>F9*20</f>
        <v>9.50497890295359</v>
      </c>
      <c r="H9" s="9"/>
    </row>
    <row r="10" ht="38" customHeight="1" spans="1:8">
      <c r="A10" s="11" t="s">
        <v>161</v>
      </c>
      <c r="B10" s="3" t="s">
        <v>43</v>
      </c>
      <c r="C10" s="3" t="s">
        <v>44</v>
      </c>
      <c r="D10" s="3" t="s">
        <v>45</v>
      </c>
      <c r="E10" s="3"/>
      <c r="F10" s="3" t="s">
        <v>46</v>
      </c>
      <c r="G10" s="3" t="s">
        <v>47</v>
      </c>
      <c r="H10" s="3" t="s">
        <v>37</v>
      </c>
    </row>
    <row r="11" ht="28" customHeight="1" spans="1:8">
      <c r="A11" s="12"/>
      <c r="B11" s="3" t="s">
        <v>210</v>
      </c>
      <c r="C11" s="3" t="s">
        <v>49</v>
      </c>
      <c r="D11" s="13" t="s">
        <v>259</v>
      </c>
      <c r="E11" s="14"/>
      <c r="F11" s="3" t="s">
        <v>470</v>
      </c>
      <c r="G11" s="3" t="s">
        <v>470</v>
      </c>
      <c r="H11" s="3">
        <v>20</v>
      </c>
    </row>
    <row r="12" ht="28" customHeight="1" spans="1:8">
      <c r="A12" s="12"/>
      <c r="B12" s="3" t="s">
        <v>19</v>
      </c>
      <c r="C12" s="3" t="s">
        <v>57</v>
      </c>
      <c r="D12" s="3" t="s">
        <v>471</v>
      </c>
      <c r="E12" s="3"/>
      <c r="F12" s="3">
        <v>19</v>
      </c>
      <c r="G12" s="3">
        <v>19</v>
      </c>
      <c r="H12" s="3">
        <v>8</v>
      </c>
    </row>
    <row r="13" ht="28" customHeight="1" spans="1:8">
      <c r="A13" s="12"/>
      <c r="B13" s="3"/>
      <c r="C13" s="3" t="s">
        <v>61</v>
      </c>
      <c r="D13" s="13" t="s">
        <v>472</v>
      </c>
      <c r="E13" s="14"/>
      <c r="F13" s="46" t="s">
        <v>445</v>
      </c>
      <c r="G13" s="46" t="s">
        <v>445</v>
      </c>
      <c r="H13" s="3">
        <v>6</v>
      </c>
    </row>
    <row r="14" ht="33" customHeight="1" spans="1:8">
      <c r="A14" s="12"/>
      <c r="B14" s="3"/>
      <c r="C14" s="3" t="s">
        <v>64</v>
      </c>
      <c r="D14" s="3" t="s">
        <v>473</v>
      </c>
      <c r="E14" s="3"/>
      <c r="F14" s="47" t="s">
        <v>66</v>
      </c>
      <c r="G14" s="47" t="s">
        <v>66</v>
      </c>
      <c r="H14" s="3">
        <v>6</v>
      </c>
    </row>
    <row r="15" ht="41" customHeight="1" spans="1:8">
      <c r="A15" s="12"/>
      <c r="B15" s="11" t="s">
        <v>20</v>
      </c>
      <c r="C15" s="3" t="s">
        <v>200</v>
      </c>
      <c r="D15" s="3" t="s">
        <v>474</v>
      </c>
      <c r="E15" s="3"/>
      <c r="F15" s="3" t="s">
        <v>394</v>
      </c>
      <c r="G15" s="3" t="s">
        <v>394</v>
      </c>
      <c r="H15" s="3">
        <v>30</v>
      </c>
    </row>
    <row r="16" ht="39" customHeight="1" spans="1:8">
      <c r="A16" s="12"/>
      <c r="B16" s="3" t="s">
        <v>216</v>
      </c>
      <c r="C16" s="3" t="s">
        <v>202</v>
      </c>
      <c r="D16" s="3" t="s">
        <v>254</v>
      </c>
      <c r="E16" s="3"/>
      <c r="F16" s="48" t="s">
        <v>76</v>
      </c>
      <c r="G16" s="49">
        <v>0.95</v>
      </c>
      <c r="H16" s="3">
        <v>10</v>
      </c>
    </row>
    <row r="17" ht="30" customHeight="1" spans="1:8">
      <c r="A17" s="3" t="s">
        <v>96</v>
      </c>
      <c r="B17" s="9">
        <f>SUM(H12:H16)+G9+H11</f>
        <v>89.5049789029536</v>
      </c>
      <c r="C17" s="9"/>
      <c r="D17" s="9"/>
      <c r="E17" s="9"/>
      <c r="F17" s="9"/>
      <c r="G17" s="9"/>
      <c r="H17" s="9"/>
    </row>
    <row r="18" ht="39" customHeight="1" spans="1:8">
      <c r="A18" s="3" t="s">
        <v>174</v>
      </c>
      <c r="B18" s="3"/>
      <c r="C18" s="4" t="s">
        <v>98</v>
      </c>
      <c r="D18" s="4"/>
      <c r="E18" s="4"/>
      <c r="F18" s="4"/>
      <c r="G18" s="4"/>
      <c r="H18" s="4"/>
    </row>
    <row r="19" ht="69" customHeight="1" spans="1:8">
      <c r="A19" s="3" t="s">
        <v>175</v>
      </c>
      <c r="B19" s="3"/>
      <c r="C19" s="4" t="s">
        <v>100</v>
      </c>
      <c r="D19" s="4"/>
      <c r="E19" s="4"/>
      <c r="F19" s="4"/>
      <c r="G19" s="4"/>
      <c r="H19" s="4"/>
    </row>
    <row r="20" ht="84" customHeight="1" spans="1:8">
      <c r="A20" s="3" t="s">
        <v>101</v>
      </c>
      <c r="B20" s="3"/>
      <c r="C20" s="3" t="s">
        <v>243</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scale="90"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opLeftCell="A8" workbookViewId="0">
      <selection activeCell="B12" sqref="B12:B14"/>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43" t="s">
        <v>475</v>
      </c>
      <c r="B1" s="43"/>
      <c r="C1" s="43"/>
      <c r="D1" s="43"/>
      <c r="E1" s="43"/>
      <c r="F1" s="43"/>
      <c r="G1" s="43"/>
      <c r="H1" s="43"/>
    </row>
    <row r="2" ht="21" customHeight="1" spans="1:8">
      <c r="A2" s="2" t="s">
        <v>191</v>
      </c>
      <c r="B2" s="2"/>
      <c r="C2" s="2"/>
      <c r="D2" s="2"/>
      <c r="E2" s="2"/>
      <c r="F2" s="2"/>
      <c r="G2" s="2"/>
      <c r="H2" s="2"/>
    </row>
    <row r="3" ht="35" customHeight="1" spans="1:8">
      <c r="A3" s="3" t="s">
        <v>7</v>
      </c>
      <c r="B3" s="3"/>
      <c r="C3" s="3" t="s">
        <v>476</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207</v>
      </c>
      <c r="D5" s="4"/>
      <c r="E5" s="4"/>
      <c r="F5" s="4"/>
      <c r="G5" s="4"/>
      <c r="H5" s="4"/>
    </row>
    <row r="6" ht="35" customHeight="1" spans="1:8">
      <c r="A6" s="3" t="s">
        <v>154</v>
      </c>
      <c r="B6" s="3"/>
      <c r="C6" s="4" t="s">
        <v>208</v>
      </c>
      <c r="D6" s="4"/>
      <c r="E6" s="4"/>
      <c r="F6" s="4"/>
      <c r="G6" s="4"/>
      <c r="H6" s="4"/>
    </row>
    <row r="7" ht="35" customHeight="1" spans="1:8">
      <c r="A7" s="3" t="s">
        <v>156</v>
      </c>
      <c r="B7" s="3"/>
      <c r="C7" s="4" t="s">
        <v>209</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44">
        <v>15103.5</v>
      </c>
      <c r="E9" s="44">
        <v>12710.16</v>
      </c>
      <c r="F9" s="10">
        <f>E9/D9</f>
        <v>0.841537391995233</v>
      </c>
      <c r="G9" s="9">
        <f>F9*20</f>
        <v>16.8307478399047</v>
      </c>
      <c r="H9" s="9"/>
    </row>
    <row r="10" ht="38" customHeight="1" spans="1:8">
      <c r="A10" s="11" t="s">
        <v>161</v>
      </c>
      <c r="B10" s="3" t="s">
        <v>43</v>
      </c>
      <c r="C10" s="3" t="s">
        <v>44</v>
      </c>
      <c r="D10" s="3" t="s">
        <v>45</v>
      </c>
      <c r="E10" s="3"/>
      <c r="F10" s="3" t="s">
        <v>46</v>
      </c>
      <c r="G10" s="3" t="s">
        <v>47</v>
      </c>
      <c r="H10" s="3" t="s">
        <v>37</v>
      </c>
    </row>
    <row r="11" ht="38" customHeight="1" spans="1:8">
      <c r="A11" s="12"/>
      <c r="B11" s="3" t="s">
        <v>210</v>
      </c>
      <c r="C11" s="3" t="s">
        <v>49</v>
      </c>
      <c r="D11" s="13" t="s">
        <v>259</v>
      </c>
      <c r="E11" s="14"/>
      <c r="F11" s="41" t="s">
        <v>477</v>
      </c>
      <c r="G11" s="17" t="s">
        <v>478</v>
      </c>
      <c r="H11" s="3">
        <v>20</v>
      </c>
    </row>
    <row r="12" ht="36" customHeight="1" spans="1:8">
      <c r="A12" s="12"/>
      <c r="B12" s="11" t="s">
        <v>19</v>
      </c>
      <c r="C12" s="3" t="s">
        <v>57</v>
      </c>
      <c r="D12" s="3" t="s">
        <v>479</v>
      </c>
      <c r="E12" s="3"/>
      <c r="F12" s="3" t="s">
        <v>480</v>
      </c>
      <c r="G12" s="3" t="s">
        <v>480</v>
      </c>
      <c r="H12" s="3">
        <v>8</v>
      </c>
    </row>
    <row r="13" ht="36" customHeight="1" spans="1:8">
      <c r="A13" s="12"/>
      <c r="B13" s="42"/>
      <c r="C13" s="3" t="s">
        <v>61</v>
      </c>
      <c r="D13" s="3" t="s">
        <v>481</v>
      </c>
      <c r="E13" s="3"/>
      <c r="F13" s="36" t="s">
        <v>76</v>
      </c>
      <c r="G13" s="36" t="s">
        <v>76</v>
      </c>
      <c r="H13" s="3">
        <v>6</v>
      </c>
    </row>
    <row r="14" ht="36" customHeight="1" spans="1:8">
      <c r="A14" s="12"/>
      <c r="B14" s="45"/>
      <c r="C14" s="3" t="s">
        <v>64</v>
      </c>
      <c r="D14" s="3" t="s">
        <v>482</v>
      </c>
      <c r="E14" s="3"/>
      <c r="F14" s="36" t="s">
        <v>66</v>
      </c>
      <c r="G14" s="36" t="s">
        <v>66</v>
      </c>
      <c r="H14" s="3">
        <v>6</v>
      </c>
    </row>
    <row r="15" ht="53" customHeight="1" spans="1:8">
      <c r="A15" s="12"/>
      <c r="B15" s="3" t="s">
        <v>20</v>
      </c>
      <c r="C15" s="3" t="s">
        <v>200</v>
      </c>
      <c r="D15" s="3" t="s">
        <v>483</v>
      </c>
      <c r="E15" s="3"/>
      <c r="F15" s="3" t="s">
        <v>466</v>
      </c>
      <c r="G15" s="3" t="s">
        <v>466</v>
      </c>
      <c r="H15" s="3">
        <v>30</v>
      </c>
    </row>
    <row r="16" ht="51" customHeight="1" spans="1:8">
      <c r="A16" s="12"/>
      <c r="B16" s="3" t="s">
        <v>216</v>
      </c>
      <c r="C16" s="3" t="s">
        <v>202</v>
      </c>
      <c r="D16" s="3" t="s">
        <v>203</v>
      </c>
      <c r="E16" s="3"/>
      <c r="F16" s="3" t="s">
        <v>76</v>
      </c>
      <c r="G16" s="17">
        <v>0.95</v>
      </c>
      <c r="H16" s="3">
        <v>10</v>
      </c>
    </row>
    <row r="17" ht="30" customHeight="1" spans="1:8">
      <c r="A17" s="3" t="s">
        <v>96</v>
      </c>
      <c r="B17" s="9">
        <f>G9+H11+H12+H13+H14+H15+H16</f>
        <v>96.8307478399047</v>
      </c>
      <c r="C17" s="9"/>
      <c r="D17" s="9"/>
      <c r="E17" s="9"/>
      <c r="F17" s="9"/>
      <c r="G17" s="9"/>
      <c r="H17" s="9"/>
    </row>
    <row r="18" ht="34" customHeight="1" spans="1:8">
      <c r="A18" s="3" t="s">
        <v>174</v>
      </c>
      <c r="B18" s="3"/>
      <c r="C18" s="4" t="s">
        <v>98</v>
      </c>
      <c r="D18" s="4"/>
      <c r="E18" s="4"/>
      <c r="F18" s="4"/>
      <c r="G18" s="4"/>
      <c r="H18" s="4"/>
    </row>
    <row r="19" ht="58" customHeight="1" spans="1:8">
      <c r="A19" s="3" t="s">
        <v>175</v>
      </c>
      <c r="B19" s="3"/>
      <c r="C19" s="4" t="s">
        <v>100</v>
      </c>
      <c r="D19" s="4"/>
      <c r="E19" s="4"/>
      <c r="F19" s="4"/>
      <c r="G19" s="4"/>
      <c r="H19" s="4"/>
    </row>
    <row r="20" ht="68" customHeight="1" spans="1:8">
      <c r="A20" s="3" t="s">
        <v>101</v>
      </c>
      <c r="B20" s="3"/>
      <c r="C20" s="3" t="s">
        <v>484</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scale="83"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I8" sqref="I$1:I$1048576"/>
    </sheetView>
  </sheetViews>
  <sheetFormatPr defaultColWidth="9" defaultRowHeight="13.5" outlineLevelCol="7"/>
  <cols>
    <col min="4" max="4" width="9.75" customWidth="1"/>
    <col min="5" max="5" width="8.375" customWidth="1"/>
    <col min="6" max="6" width="12.625" customWidth="1"/>
    <col min="7" max="7" width="11.35" customWidth="1"/>
    <col min="8" max="8" width="12.375" customWidth="1"/>
  </cols>
  <sheetData>
    <row r="1" ht="42" customHeight="1" spans="1:8">
      <c r="A1" s="38" t="s">
        <v>485</v>
      </c>
      <c r="B1" s="38"/>
      <c r="C1" s="38"/>
      <c r="D1" s="38"/>
      <c r="E1" s="38"/>
      <c r="F1" s="38"/>
      <c r="G1" s="38"/>
      <c r="H1" s="38"/>
    </row>
    <row r="2" ht="21" customHeight="1" spans="1:8">
      <c r="A2" s="2" t="s">
        <v>486</v>
      </c>
      <c r="B2" s="2"/>
      <c r="C2" s="2"/>
      <c r="D2" s="2"/>
      <c r="E2" s="2"/>
      <c r="F2" s="2"/>
      <c r="G2" s="2"/>
      <c r="H2" s="2"/>
    </row>
    <row r="3" ht="24" customHeight="1" spans="1:8">
      <c r="A3" s="3" t="s">
        <v>7</v>
      </c>
      <c r="B3" s="3"/>
      <c r="C3" s="3" t="s">
        <v>141</v>
      </c>
      <c r="D3" s="3"/>
      <c r="E3" s="3"/>
      <c r="F3" s="3"/>
      <c r="G3" s="3"/>
      <c r="H3" s="3"/>
    </row>
    <row r="4" ht="30" customHeight="1" spans="1:8">
      <c r="A4" s="3" t="s">
        <v>149</v>
      </c>
      <c r="B4" s="3"/>
      <c r="C4" s="4" t="s">
        <v>193</v>
      </c>
      <c r="D4" s="4"/>
      <c r="E4" s="4"/>
      <c r="F4" s="3" t="s">
        <v>151</v>
      </c>
      <c r="G4" s="3"/>
      <c r="H4" s="3" t="s">
        <v>193</v>
      </c>
    </row>
    <row r="5" ht="30" customHeight="1" spans="1:8">
      <c r="A5" s="3" t="s">
        <v>152</v>
      </c>
      <c r="B5" s="3"/>
      <c r="C5" s="4" t="s">
        <v>153</v>
      </c>
      <c r="D5" s="4"/>
      <c r="E5" s="4"/>
      <c r="F5" s="4"/>
      <c r="G5" s="4"/>
      <c r="H5" s="4"/>
    </row>
    <row r="6" ht="30" customHeight="1" spans="1:8">
      <c r="A6" s="3" t="s">
        <v>154</v>
      </c>
      <c r="B6" s="3"/>
      <c r="C6" s="4" t="s">
        <v>155</v>
      </c>
      <c r="D6" s="4"/>
      <c r="E6" s="4"/>
      <c r="F6" s="4"/>
      <c r="G6" s="4"/>
      <c r="H6" s="4"/>
    </row>
    <row r="7" ht="30"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35770.6</v>
      </c>
      <c r="E9" s="3">
        <v>35767.94</v>
      </c>
      <c r="F9" s="39">
        <f>E9/D9</f>
        <v>0.999925637255176</v>
      </c>
      <c r="G9" s="40">
        <f>20*F9</f>
        <v>19.9985127451035</v>
      </c>
      <c r="H9" s="40"/>
    </row>
    <row r="10" ht="30" customHeight="1" spans="1:8">
      <c r="A10" s="11" t="s">
        <v>161</v>
      </c>
      <c r="B10" s="3" t="s">
        <v>43</v>
      </c>
      <c r="C10" s="3" t="s">
        <v>44</v>
      </c>
      <c r="D10" s="11" t="s">
        <v>45</v>
      </c>
      <c r="E10" s="11"/>
      <c r="F10" s="3" t="s">
        <v>46</v>
      </c>
      <c r="G10" s="29" t="s">
        <v>47</v>
      </c>
      <c r="H10" s="29" t="s">
        <v>37</v>
      </c>
    </row>
    <row r="11" ht="30" customHeight="1" spans="1:8">
      <c r="A11" s="12"/>
      <c r="B11" s="11" t="s">
        <v>107</v>
      </c>
      <c r="C11" s="11" t="s">
        <v>49</v>
      </c>
      <c r="D11" s="3" t="s">
        <v>220</v>
      </c>
      <c r="E11" s="3"/>
      <c r="F11" s="41" t="s">
        <v>487</v>
      </c>
      <c r="G11" s="17" t="s">
        <v>488</v>
      </c>
      <c r="H11" s="34">
        <v>20</v>
      </c>
    </row>
    <row r="12" ht="36" customHeight="1" spans="1:8">
      <c r="A12" s="12"/>
      <c r="B12" s="11" t="s">
        <v>108</v>
      </c>
      <c r="C12" s="11" t="s">
        <v>57</v>
      </c>
      <c r="D12" s="3" t="s">
        <v>489</v>
      </c>
      <c r="E12" s="3"/>
      <c r="F12" s="3" t="s">
        <v>490</v>
      </c>
      <c r="G12" s="3" t="s">
        <v>490</v>
      </c>
      <c r="H12" s="3">
        <v>8</v>
      </c>
    </row>
    <row r="13" ht="24" customHeight="1" spans="1:8">
      <c r="A13" s="12"/>
      <c r="B13" s="42"/>
      <c r="C13" s="3" t="s">
        <v>61</v>
      </c>
      <c r="D13" s="3" t="s">
        <v>491</v>
      </c>
      <c r="E13" s="3"/>
      <c r="F13" s="36" t="s">
        <v>466</v>
      </c>
      <c r="G13" s="36" t="s">
        <v>466</v>
      </c>
      <c r="H13" s="3">
        <v>6</v>
      </c>
    </row>
    <row r="14" ht="24" customHeight="1" spans="1:8">
      <c r="A14" s="12"/>
      <c r="B14" s="42"/>
      <c r="C14" s="3" t="s">
        <v>64</v>
      </c>
      <c r="D14" s="3" t="s">
        <v>492</v>
      </c>
      <c r="E14" s="3"/>
      <c r="F14" s="36" t="s">
        <v>66</v>
      </c>
      <c r="G14" s="36" t="s">
        <v>66</v>
      </c>
      <c r="H14" s="3">
        <v>6</v>
      </c>
    </row>
    <row r="15" ht="38" customHeight="1" spans="1:8">
      <c r="A15" s="12"/>
      <c r="B15" s="3" t="s">
        <v>166</v>
      </c>
      <c r="C15" s="3" t="s">
        <v>464</v>
      </c>
      <c r="D15" s="3" t="s">
        <v>493</v>
      </c>
      <c r="E15" s="3"/>
      <c r="F15" s="17" t="s">
        <v>494</v>
      </c>
      <c r="G15" s="17" t="s">
        <v>494</v>
      </c>
      <c r="H15" s="3">
        <v>28</v>
      </c>
    </row>
    <row r="16" ht="45" customHeight="1" spans="1:8">
      <c r="A16" s="42"/>
      <c r="B16" s="3" t="s">
        <v>170</v>
      </c>
      <c r="C16" s="3" t="s">
        <v>171</v>
      </c>
      <c r="D16" s="13" t="s">
        <v>495</v>
      </c>
      <c r="E16" s="14"/>
      <c r="F16" s="17" t="s">
        <v>76</v>
      </c>
      <c r="G16" s="17" t="s">
        <v>76</v>
      </c>
      <c r="H16" s="3">
        <v>9</v>
      </c>
    </row>
    <row r="17" ht="30" customHeight="1" spans="1:8">
      <c r="A17" s="3" t="s">
        <v>96</v>
      </c>
      <c r="B17" s="40">
        <f>G9+SUM(H11:H16)</f>
        <v>96.9985127451035</v>
      </c>
      <c r="C17" s="40"/>
      <c r="D17" s="40"/>
      <c r="E17" s="40"/>
      <c r="F17" s="40"/>
      <c r="G17" s="40"/>
      <c r="H17" s="40"/>
    </row>
    <row r="18" ht="42" customHeight="1" spans="1:8">
      <c r="A18" s="21" t="s">
        <v>174</v>
      </c>
      <c r="B18" s="21"/>
      <c r="C18" s="4" t="s">
        <v>188</v>
      </c>
      <c r="D18" s="4"/>
      <c r="E18" s="4"/>
      <c r="F18" s="4"/>
      <c r="G18" s="4"/>
      <c r="H18" s="4"/>
    </row>
    <row r="19" ht="49" customHeight="1" spans="1:8">
      <c r="A19" s="21" t="s">
        <v>175</v>
      </c>
      <c r="B19" s="21"/>
      <c r="C19" s="4" t="s">
        <v>188</v>
      </c>
      <c r="D19" s="4"/>
      <c r="E19" s="4"/>
      <c r="F19" s="4"/>
      <c r="G19" s="4"/>
      <c r="H19" s="4"/>
    </row>
    <row r="20" ht="66" customHeight="1" spans="1:8">
      <c r="A20" s="3" t="s">
        <v>101</v>
      </c>
      <c r="B20" s="3"/>
      <c r="C20" s="3" t="s">
        <v>229</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topLeftCell="A2" workbookViewId="0">
      <selection activeCell="H12" sqref="H12"/>
    </sheetView>
  </sheetViews>
  <sheetFormatPr defaultColWidth="9" defaultRowHeight="13.5" outlineLevelCol="7"/>
  <cols>
    <col min="1" max="1" width="12.35" style="18" customWidth="1"/>
    <col min="2" max="2" width="12.55" style="18" customWidth="1"/>
    <col min="3" max="3" width="16.2666666666667" style="18" customWidth="1"/>
    <col min="4" max="4" width="13.6833333333333" style="18" customWidth="1"/>
    <col min="5" max="5" width="19.125" style="18" customWidth="1"/>
    <col min="6" max="7" width="11.225" style="18" customWidth="1"/>
    <col min="8" max="8" width="15.0083333333333" style="18" customWidth="1"/>
    <col min="9" max="10" width="9" style="18"/>
    <col min="11" max="11" width="12.8" style="18"/>
    <col min="12" max="16384" width="9" style="18"/>
  </cols>
  <sheetData>
    <row r="1" s="18" customFormat="1" ht="42.95" customHeight="1" spans="1:8">
      <c r="A1" s="19" t="s">
        <v>496</v>
      </c>
      <c r="B1" s="19"/>
      <c r="C1" s="19"/>
      <c r="D1" s="19"/>
      <c r="E1" s="19"/>
      <c r="F1" s="19"/>
      <c r="G1" s="19"/>
      <c r="H1" s="19"/>
    </row>
    <row r="2" s="18" customFormat="1" ht="21" customHeight="1" spans="1:8">
      <c r="A2" s="20" t="s">
        <v>191</v>
      </c>
      <c r="B2" s="20"/>
      <c r="C2" s="20"/>
      <c r="D2" s="20"/>
      <c r="E2" s="20"/>
      <c r="F2" s="20"/>
      <c r="G2" s="20"/>
      <c r="H2" s="20"/>
    </row>
    <row r="3" s="18" customFormat="1" ht="23" customHeight="1" spans="1:8">
      <c r="A3" s="21" t="s">
        <v>7</v>
      </c>
      <c r="B3" s="21"/>
      <c r="C3" s="21" t="s">
        <v>497</v>
      </c>
      <c r="D3" s="21"/>
      <c r="E3" s="21"/>
      <c r="F3" s="21"/>
      <c r="G3" s="21"/>
      <c r="H3" s="21"/>
    </row>
    <row r="4" s="18" customFormat="1" ht="23" customHeight="1" spans="1:8">
      <c r="A4" s="21" t="s">
        <v>149</v>
      </c>
      <c r="B4" s="21"/>
      <c r="C4" s="22" t="s">
        <v>193</v>
      </c>
      <c r="D4" s="22"/>
      <c r="E4" s="22"/>
      <c r="F4" s="21" t="s">
        <v>151</v>
      </c>
      <c r="G4" s="21"/>
      <c r="H4" s="21" t="s">
        <v>193</v>
      </c>
    </row>
    <row r="5" s="18" customFormat="1" ht="23" customHeight="1" spans="1:8">
      <c r="A5" s="21" t="s">
        <v>152</v>
      </c>
      <c r="B5" s="21"/>
      <c r="C5" s="22" t="s">
        <v>207</v>
      </c>
      <c r="D5" s="22"/>
      <c r="E5" s="22"/>
      <c r="F5" s="22"/>
      <c r="G5" s="22"/>
      <c r="H5" s="22"/>
    </row>
    <row r="6" s="18" customFormat="1" ht="23" customHeight="1" spans="1:8">
      <c r="A6" s="21" t="s">
        <v>154</v>
      </c>
      <c r="B6" s="21"/>
      <c r="C6" s="22" t="s">
        <v>208</v>
      </c>
      <c r="D6" s="22"/>
      <c r="E6" s="22"/>
      <c r="F6" s="22"/>
      <c r="G6" s="22"/>
      <c r="H6" s="22"/>
    </row>
    <row r="7" s="18" customFormat="1" ht="23" customHeight="1" spans="1:8">
      <c r="A7" s="21" t="s">
        <v>156</v>
      </c>
      <c r="B7" s="21"/>
      <c r="C7" s="22" t="s">
        <v>209</v>
      </c>
      <c r="D7" s="22"/>
      <c r="E7" s="22"/>
      <c r="F7" s="22"/>
      <c r="G7" s="22"/>
      <c r="H7" s="22"/>
    </row>
    <row r="8" s="18" customFormat="1" ht="36" customHeight="1" spans="1:8">
      <c r="A8" s="23" t="s">
        <v>158</v>
      </c>
      <c r="B8" s="24"/>
      <c r="C8" s="21"/>
      <c r="D8" s="21" t="s">
        <v>34</v>
      </c>
      <c r="E8" s="21" t="s">
        <v>35</v>
      </c>
      <c r="F8" s="21" t="s">
        <v>36</v>
      </c>
      <c r="G8" s="23" t="s">
        <v>159</v>
      </c>
      <c r="H8" s="24"/>
    </row>
    <row r="9" s="18" customFormat="1" ht="27" customHeight="1" spans="1:8">
      <c r="A9" s="25"/>
      <c r="B9" s="26"/>
      <c r="C9" s="21" t="s">
        <v>160</v>
      </c>
      <c r="D9" s="27">
        <v>2073.29</v>
      </c>
      <c r="E9" s="27">
        <v>1473.89</v>
      </c>
      <c r="F9" s="28">
        <f>E9/D9</f>
        <v>0.710894279140882</v>
      </c>
      <c r="G9" s="27">
        <f>F9*20</f>
        <v>14.2178855828176</v>
      </c>
      <c r="H9" s="27"/>
    </row>
    <row r="10" s="18" customFormat="1" ht="38" customHeight="1" spans="1:8">
      <c r="A10" s="29" t="s">
        <v>161</v>
      </c>
      <c r="B10" s="21" t="s">
        <v>43</v>
      </c>
      <c r="C10" s="21" t="s">
        <v>44</v>
      </c>
      <c r="D10" s="21" t="s">
        <v>45</v>
      </c>
      <c r="E10" s="21"/>
      <c r="F10" s="21" t="s">
        <v>46</v>
      </c>
      <c r="G10" s="21" t="s">
        <v>47</v>
      </c>
      <c r="H10" s="21" t="s">
        <v>37</v>
      </c>
    </row>
    <row r="11" s="18" customFormat="1" ht="38" customHeight="1" spans="1:8">
      <c r="A11" s="30"/>
      <c r="B11" s="21" t="s">
        <v>210</v>
      </c>
      <c r="C11" s="21" t="s">
        <v>49</v>
      </c>
      <c r="D11" s="31" t="s">
        <v>79</v>
      </c>
      <c r="E11" s="32"/>
      <c r="F11" s="21" t="s">
        <v>80</v>
      </c>
      <c r="G11" s="21" t="s">
        <v>80</v>
      </c>
      <c r="H11" s="21">
        <v>20</v>
      </c>
    </row>
    <row r="12" s="18" customFormat="1" ht="19" customHeight="1" spans="1:8">
      <c r="A12" s="30"/>
      <c r="B12" s="21" t="s">
        <v>19</v>
      </c>
      <c r="C12" s="21" t="s">
        <v>57</v>
      </c>
      <c r="D12" s="21" t="s">
        <v>498</v>
      </c>
      <c r="E12" s="21"/>
      <c r="F12" s="21" t="s">
        <v>499</v>
      </c>
      <c r="G12" s="21" t="s">
        <v>499</v>
      </c>
      <c r="H12" s="21">
        <v>2</v>
      </c>
    </row>
    <row r="13" s="18" customFormat="1" ht="19" customHeight="1" spans="1:8">
      <c r="A13" s="30"/>
      <c r="B13" s="21"/>
      <c r="C13" s="21" t="s">
        <v>57</v>
      </c>
      <c r="D13" s="21" t="s">
        <v>500</v>
      </c>
      <c r="E13" s="21"/>
      <c r="F13" s="21" t="s">
        <v>501</v>
      </c>
      <c r="G13" s="21">
        <v>90</v>
      </c>
      <c r="H13" s="21">
        <v>2</v>
      </c>
    </row>
    <row r="14" s="18" customFormat="1" ht="17" customHeight="1" spans="1:8">
      <c r="A14" s="30"/>
      <c r="B14" s="21"/>
      <c r="C14" s="21" t="s">
        <v>57</v>
      </c>
      <c r="D14" s="21" t="s">
        <v>502</v>
      </c>
      <c r="E14" s="21"/>
      <c r="F14" s="21" t="s">
        <v>503</v>
      </c>
      <c r="G14" s="21" t="s">
        <v>503</v>
      </c>
      <c r="H14" s="21">
        <v>2</v>
      </c>
    </row>
    <row r="15" s="18" customFormat="1" ht="19" customHeight="1" spans="1:8">
      <c r="A15" s="30"/>
      <c r="B15" s="21"/>
      <c r="C15" s="21" t="s">
        <v>57</v>
      </c>
      <c r="D15" s="21" t="s">
        <v>504</v>
      </c>
      <c r="E15" s="21"/>
      <c r="F15" s="33">
        <v>1</v>
      </c>
      <c r="G15" s="33">
        <v>1</v>
      </c>
      <c r="H15" s="21">
        <v>1</v>
      </c>
    </row>
    <row r="16" s="18" customFormat="1" ht="19" customHeight="1" spans="1:8">
      <c r="A16" s="30"/>
      <c r="B16" s="21"/>
      <c r="C16" s="21" t="s">
        <v>57</v>
      </c>
      <c r="D16" s="21" t="s">
        <v>505</v>
      </c>
      <c r="E16" s="21"/>
      <c r="F16" s="33">
        <v>1</v>
      </c>
      <c r="G16" s="33">
        <v>1</v>
      </c>
      <c r="H16" s="21">
        <v>1</v>
      </c>
    </row>
    <row r="17" s="18" customFormat="1" ht="19" customHeight="1" spans="1:8">
      <c r="A17" s="30"/>
      <c r="B17" s="21"/>
      <c r="C17" s="21" t="s">
        <v>57</v>
      </c>
      <c r="D17" s="21" t="s">
        <v>506</v>
      </c>
      <c r="E17" s="21"/>
      <c r="F17" s="21" t="s">
        <v>507</v>
      </c>
      <c r="G17" s="21" t="s">
        <v>507</v>
      </c>
      <c r="H17" s="21">
        <v>1</v>
      </c>
    </row>
    <row r="18" s="18" customFormat="1" ht="19" customHeight="1" spans="1:8">
      <c r="A18" s="30"/>
      <c r="B18" s="21"/>
      <c r="C18" s="21" t="s">
        <v>57</v>
      </c>
      <c r="D18" s="21" t="s">
        <v>508</v>
      </c>
      <c r="E18" s="21"/>
      <c r="F18" s="21" t="s">
        <v>417</v>
      </c>
      <c r="G18" s="21" t="s">
        <v>417</v>
      </c>
      <c r="H18" s="21">
        <v>1</v>
      </c>
    </row>
    <row r="19" s="18" customFormat="1" ht="31" customHeight="1" spans="1:8">
      <c r="A19" s="30"/>
      <c r="B19" s="21"/>
      <c r="C19" s="21" t="s">
        <v>57</v>
      </c>
      <c r="D19" s="21" t="s">
        <v>509</v>
      </c>
      <c r="E19" s="21"/>
      <c r="F19" s="21" t="s">
        <v>510</v>
      </c>
      <c r="G19" s="21" t="s">
        <v>510</v>
      </c>
      <c r="H19" s="21">
        <v>1</v>
      </c>
    </row>
    <row r="20" s="18" customFormat="1" ht="19" customHeight="1" spans="1:8">
      <c r="A20" s="30"/>
      <c r="B20" s="21"/>
      <c r="C20" s="21" t="s">
        <v>57</v>
      </c>
      <c r="D20" s="21" t="s">
        <v>511</v>
      </c>
      <c r="E20" s="21"/>
      <c r="F20" s="34" t="s">
        <v>512</v>
      </c>
      <c r="G20" s="34" t="s">
        <v>512</v>
      </c>
      <c r="H20" s="21">
        <v>1</v>
      </c>
    </row>
    <row r="21" s="18" customFormat="1" ht="19" customHeight="1" spans="1:8">
      <c r="A21" s="30"/>
      <c r="B21" s="21"/>
      <c r="C21" s="21" t="s">
        <v>57</v>
      </c>
      <c r="D21" s="21" t="s">
        <v>513</v>
      </c>
      <c r="E21" s="21"/>
      <c r="F21" s="21" t="s">
        <v>514</v>
      </c>
      <c r="G21" s="21" t="s">
        <v>514</v>
      </c>
      <c r="H21" s="21">
        <v>1</v>
      </c>
    </row>
    <row r="22" s="18" customFormat="1" ht="19" customHeight="1" spans="1:8">
      <c r="A22" s="30"/>
      <c r="B22" s="21"/>
      <c r="C22" s="35" t="s">
        <v>61</v>
      </c>
      <c r="D22" s="21" t="s">
        <v>515</v>
      </c>
      <c r="E22" s="21"/>
      <c r="F22" s="33">
        <v>0.98</v>
      </c>
      <c r="G22" s="33">
        <v>0.98</v>
      </c>
      <c r="H22" s="21">
        <v>1</v>
      </c>
    </row>
    <row r="23" s="18" customFormat="1" ht="19" customHeight="1" spans="1:8">
      <c r="A23" s="30"/>
      <c r="B23" s="21"/>
      <c r="C23" s="35" t="s">
        <v>61</v>
      </c>
      <c r="D23" s="21" t="s">
        <v>516</v>
      </c>
      <c r="E23" s="21"/>
      <c r="F23" s="33">
        <v>1</v>
      </c>
      <c r="G23" s="33">
        <v>1</v>
      </c>
      <c r="H23" s="21">
        <v>1</v>
      </c>
    </row>
    <row r="24" s="18" customFormat="1" ht="19" customHeight="1" spans="1:8">
      <c r="A24" s="30"/>
      <c r="B24" s="21"/>
      <c r="C24" s="35" t="s">
        <v>61</v>
      </c>
      <c r="D24" s="21" t="s">
        <v>517</v>
      </c>
      <c r="E24" s="21"/>
      <c r="F24" s="33">
        <v>1</v>
      </c>
      <c r="G24" s="33">
        <v>1</v>
      </c>
      <c r="H24" s="21">
        <v>1</v>
      </c>
    </row>
    <row r="25" s="18" customFormat="1" ht="19" customHeight="1" spans="1:8">
      <c r="A25" s="30"/>
      <c r="B25" s="21"/>
      <c r="C25" s="35" t="s">
        <v>61</v>
      </c>
      <c r="D25" s="21" t="s">
        <v>518</v>
      </c>
      <c r="E25" s="21"/>
      <c r="F25" s="36">
        <v>0.98</v>
      </c>
      <c r="G25" s="36">
        <v>0.98</v>
      </c>
      <c r="H25" s="21">
        <v>1</v>
      </c>
    </row>
    <row r="26" s="18" customFormat="1" ht="19" customHeight="1" spans="1:8">
      <c r="A26" s="30"/>
      <c r="B26" s="21"/>
      <c r="C26" s="35" t="s">
        <v>61</v>
      </c>
      <c r="D26" s="21" t="s">
        <v>519</v>
      </c>
      <c r="E26" s="21"/>
      <c r="F26" s="33">
        <v>1</v>
      </c>
      <c r="G26" s="33">
        <v>1</v>
      </c>
      <c r="H26" s="21">
        <v>1</v>
      </c>
    </row>
    <row r="27" s="18" customFormat="1" ht="19" customHeight="1" spans="1:8">
      <c r="A27" s="30"/>
      <c r="B27" s="21"/>
      <c r="C27" s="35" t="s">
        <v>61</v>
      </c>
      <c r="D27" s="21" t="s">
        <v>520</v>
      </c>
      <c r="E27" s="21"/>
      <c r="F27" s="36" t="s">
        <v>521</v>
      </c>
      <c r="G27" s="36" t="s">
        <v>521</v>
      </c>
      <c r="H27" s="21">
        <v>1</v>
      </c>
    </row>
    <row r="28" s="18" customFormat="1" ht="19" customHeight="1" spans="1:8">
      <c r="A28" s="30"/>
      <c r="B28" s="21"/>
      <c r="C28" s="35" t="s">
        <v>61</v>
      </c>
      <c r="D28" s="21" t="s">
        <v>522</v>
      </c>
      <c r="E28" s="21"/>
      <c r="F28" s="34">
        <v>0</v>
      </c>
      <c r="G28" s="34">
        <v>0</v>
      </c>
      <c r="H28" s="21">
        <v>1</v>
      </c>
    </row>
    <row r="29" s="18" customFormat="1" ht="34" customHeight="1" spans="1:8">
      <c r="A29" s="30"/>
      <c r="B29" s="29" t="s">
        <v>20</v>
      </c>
      <c r="C29" s="21" t="s">
        <v>200</v>
      </c>
      <c r="D29" s="21" t="s">
        <v>523</v>
      </c>
      <c r="E29" s="21"/>
      <c r="F29" s="21" t="s">
        <v>225</v>
      </c>
      <c r="G29" s="21" t="s">
        <v>225</v>
      </c>
      <c r="H29" s="21">
        <v>5</v>
      </c>
    </row>
    <row r="30" s="18" customFormat="1" ht="34" customHeight="1" spans="1:8">
      <c r="A30" s="30"/>
      <c r="B30" s="37"/>
      <c r="C30" s="21" t="s">
        <v>200</v>
      </c>
      <c r="D30" s="21" t="s">
        <v>524</v>
      </c>
      <c r="E30" s="21"/>
      <c r="F30" s="21" t="s">
        <v>525</v>
      </c>
      <c r="G30" s="21" t="s">
        <v>525</v>
      </c>
      <c r="H30" s="21">
        <v>5</v>
      </c>
    </row>
    <row r="31" s="18" customFormat="1" ht="34" customHeight="1" spans="1:8">
      <c r="A31" s="30"/>
      <c r="B31" s="37"/>
      <c r="C31" s="21" t="s">
        <v>200</v>
      </c>
      <c r="D31" s="21" t="s">
        <v>526</v>
      </c>
      <c r="E31" s="21"/>
      <c r="F31" s="21" t="s">
        <v>466</v>
      </c>
      <c r="G31" s="21" t="s">
        <v>466</v>
      </c>
      <c r="H31" s="21">
        <v>4</v>
      </c>
    </row>
    <row r="32" s="18" customFormat="1" ht="34" customHeight="1" spans="1:8">
      <c r="A32" s="30"/>
      <c r="B32" s="37"/>
      <c r="C32" s="21" t="s">
        <v>200</v>
      </c>
      <c r="D32" s="21" t="s">
        <v>527</v>
      </c>
      <c r="E32" s="21"/>
      <c r="F32" s="21" t="s">
        <v>324</v>
      </c>
      <c r="G32" s="21" t="s">
        <v>324</v>
      </c>
      <c r="H32" s="21">
        <v>4</v>
      </c>
    </row>
    <row r="33" s="18" customFormat="1" ht="34" customHeight="1" spans="1:8">
      <c r="A33" s="30"/>
      <c r="B33" s="37"/>
      <c r="C33" s="21" t="s">
        <v>200</v>
      </c>
      <c r="D33" s="21" t="s">
        <v>528</v>
      </c>
      <c r="E33" s="21"/>
      <c r="F33" s="21" t="s">
        <v>324</v>
      </c>
      <c r="G33" s="21" t="s">
        <v>324</v>
      </c>
      <c r="H33" s="21">
        <v>4</v>
      </c>
    </row>
    <row r="34" s="18" customFormat="1" ht="34" customHeight="1" spans="1:8">
      <c r="A34" s="30"/>
      <c r="B34" s="37"/>
      <c r="C34" s="21" t="s">
        <v>200</v>
      </c>
      <c r="D34" s="21" t="s">
        <v>529</v>
      </c>
      <c r="E34" s="21"/>
      <c r="F34" s="21" t="s">
        <v>530</v>
      </c>
      <c r="G34" s="21" t="s">
        <v>530</v>
      </c>
      <c r="H34" s="21">
        <v>4</v>
      </c>
    </row>
    <row r="35" s="18" customFormat="1" ht="34" customHeight="1" spans="1:8">
      <c r="A35" s="30"/>
      <c r="B35" s="37"/>
      <c r="C35" s="21" t="s">
        <v>200</v>
      </c>
      <c r="D35" s="21" t="s">
        <v>531</v>
      </c>
      <c r="E35" s="21"/>
      <c r="F35" s="21" t="s">
        <v>532</v>
      </c>
      <c r="G35" s="21" t="s">
        <v>532</v>
      </c>
      <c r="H35" s="21">
        <v>4</v>
      </c>
    </row>
    <row r="36" s="18" customFormat="1" ht="51" customHeight="1" spans="1:8">
      <c r="A36" s="30"/>
      <c r="B36" s="21" t="s">
        <v>216</v>
      </c>
      <c r="C36" s="21" t="s">
        <v>202</v>
      </c>
      <c r="D36" s="21" t="s">
        <v>203</v>
      </c>
      <c r="E36" s="21"/>
      <c r="F36" s="21" t="s">
        <v>76</v>
      </c>
      <c r="G36" s="21" t="s">
        <v>76</v>
      </c>
      <c r="H36" s="21">
        <v>10</v>
      </c>
    </row>
    <row r="37" s="18" customFormat="1" ht="30" customHeight="1" spans="1:8">
      <c r="A37" s="21" t="s">
        <v>96</v>
      </c>
      <c r="B37" s="27">
        <f>SUM(H12:H36)+G9+H11</f>
        <v>94.2178855828176</v>
      </c>
      <c r="C37" s="27"/>
      <c r="D37" s="27"/>
      <c r="E37" s="27"/>
      <c r="F37" s="27"/>
      <c r="G37" s="27"/>
      <c r="H37" s="27"/>
    </row>
    <row r="38" s="18" customFormat="1" ht="68" customHeight="1" spans="1:8">
      <c r="A38" s="21" t="s">
        <v>174</v>
      </c>
      <c r="B38" s="21"/>
      <c r="C38" s="22" t="s">
        <v>533</v>
      </c>
      <c r="D38" s="22"/>
      <c r="E38" s="22"/>
      <c r="F38" s="22"/>
      <c r="G38" s="22"/>
      <c r="H38" s="22"/>
    </row>
    <row r="39" s="18" customFormat="1" ht="92" customHeight="1" spans="1:8">
      <c r="A39" s="21" t="s">
        <v>175</v>
      </c>
      <c r="B39" s="21"/>
      <c r="C39" s="22" t="s">
        <v>534</v>
      </c>
      <c r="D39" s="22"/>
      <c r="E39" s="22"/>
      <c r="F39" s="22"/>
      <c r="G39" s="22"/>
      <c r="H39" s="22"/>
    </row>
    <row r="40" s="18" customFormat="1" ht="68" customHeight="1" spans="1:8">
      <c r="A40" s="21" t="s">
        <v>101</v>
      </c>
      <c r="B40" s="21"/>
      <c r="C40" s="21" t="s">
        <v>217</v>
      </c>
      <c r="D40" s="21"/>
      <c r="E40" s="21"/>
      <c r="F40" s="21"/>
      <c r="G40" s="21"/>
      <c r="H40" s="21"/>
    </row>
  </sheetData>
  <mergeCells count="5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B37:H37"/>
    <mergeCell ref="A38:B38"/>
    <mergeCell ref="C38:H38"/>
    <mergeCell ref="A39:B39"/>
    <mergeCell ref="C39:H39"/>
    <mergeCell ref="A40:B40"/>
    <mergeCell ref="C40:H40"/>
    <mergeCell ref="A10:A36"/>
    <mergeCell ref="B12:B28"/>
    <mergeCell ref="B29:B35"/>
    <mergeCell ref="A8:B9"/>
  </mergeCells>
  <pageMargins left="0.75" right="0.75" top="1" bottom="1" header="0.5" footer="0.5"/>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opLeftCell="A6" workbookViewId="0">
      <selection activeCell="I4" sqref="I4"/>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535</v>
      </c>
      <c r="B1" s="1"/>
      <c r="C1" s="1"/>
      <c r="D1" s="1"/>
      <c r="E1" s="1"/>
      <c r="F1" s="1"/>
      <c r="G1" s="1"/>
      <c r="H1" s="1"/>
    </row>
    <row r="2" ht="21" customHeight="1" spans="1:8">
      <c r="A2" s="2" t="s">
        <v>191</v>
      </c>
      <c r="B2" s="2"/>
      <c r="C2" s="2"/>
      <c r="D2" s="2"/>
      <c r="E2" s="2"/>
      <c r="F2" s="2"/>
      <c r="G2" s="2"/>
      <c r="H2" s="2"/>
    </row>
    <row r="3" ht="35" customHeight="1" spans="1:8">
      <c r="A3" s="3" t="s">
        <v>7</v>
      </c>
      <c r="B3" s="3"/>
      <c r="C3" s="3" t="s">
        <v>536</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286</v>
      </c>
      <c r="D5" s="4"/>
      <c r="E5" s="4"/>
      <c r="F5" s="4"/>
      <c r="G5" s="4"/>
      <c r="H5" s="4"/>
    </row>
    <row r="6" ht="35" customHeight="1" spans="1:8">
      <c r="A6" s="3" t="s">
        <v>154</v>
      </c>
      <c r="B6" s="3"/>
      <c r="C6" s="4" t="s">
        <v>287</v>
      </c>
      <c r="D6" s="4"/>
      <c r="E6" s="4"/>
      <c r="F6" s="4"/>
      <c r="G6" s="4"/>
      <c r="H6" s="4"/>
    </row>
    <row r="7" ht="35" customHeight="1" spans="1:8">
      <c r="A7" s="3" t="s">
        <v>156</v>
      </c>
      <c r="B7" s="3"/>
      <c r="C7" s="4" t="s">
        <v>288</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9">
        <v>4219.94</v>
      </c>
      <c r="E9" s="9">
        <v>4160.84</v>
      </c>
      <c r="F9" s="10">
        <f>E9/D9</f>
        <v>0.985995061541159</v>
      </c>
      <c r="G9" s="9">
        <f>F9*20</f>
        <v>19.7199012308232</v>
      </c>
      <c r="H9" s="9"/>
    </row>
    <row r="10" ht="38" customHeight="1" spans="1:8">
      <c r="A10" s="11" t="s">
        <v>161</v>
      </c>
      <c r="B10" s="3" t="s">
        <v>43</v>
      </c>
      <c r="C10" s="3" t="s">
        <v>44</v>
      </c>
      <c r="D10" s="3" t="s">
        <v>45</v>
      </c>
      <c r="E10" s="3"/>
      <c r="F10" s="3" t="s">
        <v>46</v>
      </c>
      <c r="G10" s="3" t="s">
        <v>47</v>
      </c>
      <c r="H10" s="3" t="s">
        <v>37</v>
      </c>
    </row>
    <row r="11" ht="38" customHeight="1" spans="1:8">
      <c r="A11" s="12"/>
      <c r="B11" s="3" t="s">
        <v>107</v>
      </c>
      <c r="C11" s="3" t="s">
        <v>247</v>
      </c>
      <c r="D11" s="13" t="s">
        <v>195</v>
      </c>
      <c r="E11" s="14"/>
      <c r="F11" s="3" t="s">
        <v>80</v>
      </c>
      <c r="G11" s="3" t="s">
        <v>80</v>
      </c>
      <c r="H11" s="3">
        <v>20</v>
      </c>
    </row>
    <row r="12" ht="22" customHeight="1" spans="1:8">
      <c r="A12" s="12"/>
      <c r="B12" s="3" t="s">
        <v>19</v>
      </c>
      <c r="C12" s="15" t="s">
        <v>290</v>
      </c>
      <c r="D12" s="3" t="s">
        <v>537</v>
      </c>
      <c r="E12" s="3"/>
      <c r="F12" s="3">
        <v>18</v>
      </c>
      <c r="G12" s="3">
        <v>18</v>
      </c>
      <c r="H12" s="3">
        <v>8</v>
      </c>
    </row>
    <row r="13" ht="56" customHeight="1" spans="1:8">
      <c r="A13" s="12"/>
      <c r="B13" s="3"/>
      <c r="C13" s="15" t="s">
        <v>61</v>
      </c>
      <c r="D13" s="3" t="s">
        <v>538</v>
      </c>
      <c r="E13" s="3"/>
      <c r="F13" s="3" t="s">
        <v>539</v>
      </c>
      <c r="G13" s="3" t="s">
        <v>539</v>
      </c>
      <c r="H13" s="3">
        <v>6</v>
      </c>
    </row>
    <row r="14" ht="22" customHeight="1" spans="1:8">
      <c r="A14" s="12"/>
      <c r="B14" s="3"/>
      <c r="C14" s="15" t="s">
        <v>297</v>
      </c>
      <c r="D14" s="3" t="s">
        <v>540</v>
      </c>
      <c r="E14" s="3"/>
      <c r="F14" s="3" t="s">
        <v>225</v>
      </c>
      <c r="G14" s="3" t="s">
        <v>225</v>
      </c>
      <c r="H14" s="3">
        <v>6</v>
      </c>
    </row>
    <row r="15" ht="41" customHeight="1" spans="1:8">
      <c r="A15" s="12"/>
      <c r="B15" s="11" t="s">
        <v>20</v>
      </c>
      <c r="C15" s="3" t="s">
        <v>200</v>
      </c>
      <c r="D15" s="3" t="s">
        <v>541</v>
      </c>
      <c r="E15" s="3"/>
      <c r="F15" s="3" t="s">
        <v>324</v>
      </c>
      <c r="G15" s="3" t="s">
        <v>324</v>
      </c>
      <c r="H15" s="3">
        <v>28</v>
      </c>
    </row>
    <row r="16" ht="39" customHeight="1" spans="1:8">
      <c r="A16" s="12"/>
      <c r="B16" s="3" t="s">
        <v>216</v>
      </c>
      <c r="C16" s="3" t="s">
        <v>202</v>
      </c>
      <c r="D16" s="3" t="s">
        <v>301</v>
      </c>
      <c r="E16" s="3"/>
      <c r="F16" s="16" t="s">
        <v>302</v>
      </c>
      <c r="G16" s="17">
        <v>0.95</v>
      </c>
      <c r="H16" s="3">
        <v>10</v>
      </c>
    </row>
    <row r="17" ht="30" customHeight="1" spans="1:8">
      <c r="A17" s="3" t="s">
        <v>96</v>
      </c>
      <c r="B17" s="9">
        <f>SUM(H12:H16)+G9+H11</f>
        <v>97.7199012308232</v>
      </c>
      <c r="C17" s="9"/>
      <c r="D17" s="9"/>
      <c r="E17" s="9"/>
      <c r="F17" s="9"/>
      <c r="G17" s="9"/>
      <c r="H17" s="9"/>
    </row>
    <row r="18" ht="101" customHeight="1" spans="1:8">
      <c r="A18" s="3" t="s">
        <v>174</v>
      </c>
      <c r="B18" s="3"/>
      <c r="C18" s="4" t="s">
        <v>188</v>
      </c>
      <c r="D18" s="4"/>
      <c r="E18" s="4"/>
      <c r="F18" s="4"/>
      <c r="G18" s="4"/>
      <c r="H18" s="4"/>
    </row>
    <row r="19" ht="68" customHeight="1" spans="1:8">
      <c r="A19" s="3" t="s">
        <v>175</v>
      </c>
      <c r="B19" s="3"/>
      <c r="C19" s="4" t="s">
        <v>188</v>
      </c>
      <c r="D19" s="4"/>
      <c r="E19" s="4"/>
      <c r="F19" s="4"/>
      <c r="G19" s="4"/>
      <c r="H19" s="4"/>
    </row>
    <row r="20" ht="68" customHeight="1" spans="1:8">
      <c r="A20" s="3" t="s">
        <v>101</v>
      </c>
      <c r="B20" s="3"/>
      <c r="C20" s="3" t="s">
        <v>217</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scale="8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O30"/>
  <sheetViews>
    <sheetView workbookViewId="0">
      <selection activeCell="I8" sqref="I8"/>
    </sheetView>
  </sheetViews>
  <sheetFormatPr defaultColWidth="9" defaultRowHeight="13.5"/>
  <cols>
    <col min="1" max="1" width="3.75" customWidth="1"/>
    <col min="2" max="2" width="21.875" customWidth="1"/>
    <col min="3" max="3" width="36.875" customWidth="1"/>
    <col min="5" max="5" width="9.375" customWidth="1"/>
    <col min="6" max="6" width="11" customWidth="1"/>
    <col min="7" max="7" width="8.125" customWidth="1"/>
    <col min="8" max="8" width="9.75833333333333" customWidth="1"/>
    <col min="9" max="9" width="9.375" style="69" customWidth="1"/>
    <col min="10" max="12" width="9" style="70"/>
    <col min="13" max="13" width="11.25" style="70" customWidth="1"/>
    <col min="14" max="14" width="6.125" style="70" customWidth="1"/>
    <col min="15" max="15" width="15.625" customWidth="1"/>
  </cols>
  <sheetData>
    <row r="1" ht="57" customHeight="1" spans="1:15">
      <c r="A1" s="71" t="s">
        <v>103</v>
      </c>
      <c r="B1" s="71"/>
      <c r="C1" s="72"/>
      <c r="D1" s="72"/>
      <c r="E1" s="72"/>
      <c r="F1" s="72"/>
      <c r="G1" s="72"/>
      <c r="H1" s="72"/>
      <c r="I1" s="80"/>
      <c r="J1" s="72"/>
      <c r="K1" s="72"/>
      <c r="L1" s="72"/>
      <c r="M1" s="72"/>
      <c r="N1" s="72"/>
      <c r="O1" s="72"/>
    </row>
    <row r="2" s="67" customFormat="1" ht="24.95" customHeight="1" spans="1:15">
      <c r="A2" s="73" t="s">
        <v>104</v>
      </c>
      <c r="B2" s="73"/>
      <c r="C2" s="73"/>
      <c r="D2" s="73"/>
      <c r="E2" s="73" t="s">
        <v>105</v>
      </c>
      <c r="F2" s="73"/>
      <c r="G2" s="73"/>
      <c r="H2" s="73"/>
      <c r="I2" s="81"/>
      <c r="J2" s="73"/>
      <c r="K2" s="73"/>
      <c r="L2" s="73"/>
      <c r="M2" s="73"/>
      <c r="N2" s="73"/>
      <c r="O2" s="73" t="s">
        <v>3</v>
      </c>
    </row>
    <row r="3" s="68" customFormat="1" ht="18.95" customHeight="1" spans="1:15">
      <c r="A3" s="74" t="s">
        <v>4</v>
      </c>
      <c r="B3" s="74" t="s">
        <v>6</v>
      </c>
      <c r="C3" s="74" t="s">
        <v>7</v>
      </c>
      <c r="D3" s="74" t="s">
        <v>8</v>
      </c>
      <c r="E3" s="75" t="s">
        <v>9</v>
      </c>
      <c r="F3" s="75"/>
      <c r="G3" s="75"/>
      <c r="H3" s="74" t="s">
        <v>10</v>
      </c>
      <c r="I3" s="82" t="s">
        <v>106</v>
      </c>
      <c r="J3" s="83"/>
      <c r="K3" s="83"/>
      <c r="L3" s="83"/>
      <c r="M3" s="83"/>
      <c r="N3" s="84"/>
      <c r="O3" s="74" t="s">
        <v>13</v>
      </c>
    </row>
    <row r="4" s="68" customFormat="1" ht="30" customHeight="1" spans="1:15">
      <c r="A4" s="76"/>
      <c r="B4" s="76"/>
      <c r="C4" s="76"/>
      <c r="D4" s="76"/>
      <c r="E4" s="76" t="s">
        <v>14</v>
      </c>
      <c r="F4" s="76" t="s">
        <v>15</v>
      </c>
      <c r="G4" s="76" t="s">
        <v>16</v>
      </c>
      <c r="H4" s="76"/>
      <c r="I4" s="85" t="s">
        <v>17</v>
      </c>
      <c r="J4" s="75" t="s">
        <v>107</v>
      </c>
      <c r="K4" s="75" t="s">
        <v>108</v>
      </c>
      <c r="L4" s="75" t="s">
        <v>20</v>
      </c>
      <c r="M4" s="75" t="s">
        <v>21</v>
      </c>
      <c r="N4" s="75" t="s">
        <v>22</v>
      </c>
      <c r="O4" s="76"/>
    </row>
    <row r="5" ht="19" hidden="1" customHeight="1" spans="1:15">
      <c r="A5" s="77">
        <v>1</v>
      </c>
      <c r="B5" s="78" t="s">
        <v>24</v>
      </c>
      <c r="C5" s="57" t="s">
        <v>109</v>
      </c>
      <c r="D5" s="57" t="s">
        <v>110</v>
      </c>
      <c r="E5" s="57">
        <v>49</v>
      </c>
      <c r="F5" s="79">
        <f>G5-E5</f>
        <v>0</v>
      </c>
      <c r="G5" s="79">
        <v>49</v>
      </c>
      <c r="H5" s="79">
        <v>15.77</v>
      </c>
      <c r="I5" s="86">
        <f t="shared" ref="I5:I22" si="0">20*(H5/G5)</f>
        <v>6.43673469387755</v>
      </c>
      <c r="J5" s="57">
        <v>20</v>
      </c>
      <c r="K5" s="57">
        <v>20</v>
      </c>
      <c r="L5" s="57">
        <v>30</v>
      </c>
      <c r="M5" s="57">
        <v>10</v>
      </c>
      <c r="N5" s="57">
        <f t="shared" ref="N5:N22" si="1">SUM(I5:M5)</f>
        <v>86.4367346938776</v>
      </c>
      <c r="O5" s="77" t="s">
        <v>26</v>
      </c>
    </row>
    <row r="6" ht="19" hidden="1" customHeight="1" spans="1:15">
      <c r="A6" s="77">
        <v>2</v>
      </c>
      <c r="B6" s="78" t="s">
        <v>24</v>
      </c>
      <c r="C6" s="57" t="s">
        <v>111</v>
      </c>
      <c r="D6" s="57" t="s">
        <v>112</v>
      </c>
      <c r="E6" s="57">
        <v>8.86</v>
      </c>
      <c r="F6" s="79">
        <f>G6-E6</f>
        <v>10.26</v>
      </c>
      <c r="G6" s="79">
        <v>19.12</v>
      </c>
      <c r="H6" s="79">
        <v>18.12</v>
      </c>
      <c r="I6" s="86">
        <f t="shared" si="0"/>
        <v>18.9539748953975</v>
      </c>
      <c r="J6" s="57">
        <v>20</v>
      </c>
      <c r="K6" s="57">
        <v>20</v>
      </c>
      <c r="L6" s="57">
        <v>30</v>
      </c>
      <c r="M6" s="57">
        <v>10</v>
      </c>
      <c r="N6" s="57">
        <f t="shared" si="1"/>
        <v>98.9539748953975</v>
      </c>
      <c r="O6" s="77"/>
    </row>
    <row r="7" ht="19" customHeight="1" spans="1:15">
      <c r="A7" s="77">
        <v>3</v>
      </c>
      <c r="B7" s="78" t="s">
        <v>24</v>
      </c>
      <c r="C7" s="79" t="s">
        <v>113</v>
      </c>
      <c r="D7" s="57" t="s">
        <v>112</v>
      </c>
      <c r="E7" s="57">
        <v>1338.21</v>
      </c>
      <c r="F7" s="79">
        <f t="shared" ref="F7:F16" si="2">G7-E7</f>
        <v>0</v>
      </c>
      <c r="G7" s="79">
        <v>1338.21</v>
      </c>
      <c r="H7" s="79">
        <v>820.88</v>
      </c>
      <c r="I7" s="86">
        <f>20*(H7/G7)</f>
        <v>12.2683285881887</v>
      </c>
      <c r="J7" s="57">
        <v>20</v>
      </c>
      <c r="K7" s="57">
        <v>20</v>
      </c>
      <c r="L7" s="57">
        <v>30</v>
      </c>
      <c r="M7" s="57">
        <v>10</v>
      </c>
      <c r="N7" s="57">
        <f t="shared" si="1"/>
        <v>92.2683285881887</v>
      </c>
      <c r="O7" s="77" t="s">
        <v>26</v>
      </c>
    </row>
    <row r="8" ht="19" customHeight="1" spans="1:15">
      <c r="A8" s="77">
        <v>4</v>
      </c>
      <c r="B8" s="78" t="s">
        <v>24</v>
      </c>
      <c r="C8" s="79" t="s">
        <v>114</v>
      </c>
      <c r="D8" s="57" t="s">
        <v>112</v>
      </c>
      <c r="E8" s="57">
        <v>2762.5</v>
      </c>
      <c r="F8" s="79">
        <f t="shared" si="2"/>
        <v>-132.89</v>
      </c>
      <c r="G8" s="79">
        <v>2629.61</v>
      </c>
      <c r="H8" s="79">
        <v>2023.27</v>
      </c>
      <c r="I8" s="86">
        <f t="shared" si="0"/>
        <v>15.3883655751233</v>
      </c>
      <c r="J8" s="57">
        <v>20</v>
      </c>
      <c r="K8" s="57">
        <v>20</v>
      </c>
      <c r="L8" s="57">
        <v>30</v>
      </c>
      <c r="M8" s="57">
        <v>10</v>
      </c>
      <c r="N8" s="57">
        <f t="shared" si="1"/>
        <v>95.3883655751233</v>
      </c>
      <c r="O8" s="77" t="s">
        <v>26</v>
      </c>
    </row>
    <row r="9" ht="19" hidden="1" customHeight="1" spans="1:15">
      <c r="A9" s="77">
        <v>5</v>
      </c>
      <c r="B9" s="78" t="s">
        <v>24</v>
      </c>
      <c r="C9" s="57" t="s">
        <v>115</v>
      </c>
      <c r="D9" s="57" t="s">
        <v>116</v>
      </c>
      <c r="E9" s="57">
        <v>200.3</v>
      </c>
      <c r="F9" s="79">
        <f t="shared" si="2"/>
        <v>-4.21000000000001</v>
      </c>
      <c r="G9" s="79">
        <v>196.09</v>
      </c>
      <c r="H9" s="79">
        <v>160.72</v>
      </c>
      <c r="I9" s="86">
        <f t="shared" si="0"/>
        <v>16.3924728441022</v>
      </c>
      <c r="J9" s="57">
        <v>20</v>
      </c>
      <c r="K9" s="57">
        <v>20</v>
      </c>
      <c r="L9" s="57">
        <v>30</v>
      </c>
      <c r="M9" s="57">
        <v>10</v>
      </c>
      <c r="N9" s="57">
        <f t="shared" si="1"/>
        <v>96.3924728441022</v>
      </c>
      <c r="O9" s="77"/>
    </row>
    <row r="10" ht="19" customHeight="1" spans="1:15">
      <c r="A10" s="77">
        <v>6</v>
      </c>
      <c r="B10" s="78" t="s">
        <v>24</v>
      </c>
      <c r="C10" s="57" t="s">
        <v>117</v>
      </c>
      <c r="D10" s="57" t="s">
        <v>116</v>
      </c>
      <c r="E10" s="57">
        <v>2748</v>
      </c>
      <c r="F10" s="79">
        <f t="shared" si="2"/>
        <v>-5.51000000000022</v>
      </c>
      <c r="G10" s="79">
        <v>2742.49</v>
      </c>
      <c r="H10" s="79">
        <v>2493.25</v>
      </c>
      <c r="I10" s="86">
        <f t="shared" si="0"/>
        <v>18.1823817042177</v>
      </c>
      <c r="J10" s="57">
        <v>20</v>
      </c>
      <c r="K10" s="57">
        <v>16</v>
      </c>
      <c r="L10" s="57">
        <v>30</v>
      </c>
      <c r="M10" s="57">
        <v>10</v>
      </c>
      <c r="N10" s="57">
        <f t="shared" si="1"/>
        <v>94.1823817042177</v>
      </c>
      <c r="O10" s="87" t="s">
        <v>118</v>
      </c>
    </row>
    <row r="11" ht="19" customHeight="1" spans="1:15">
      <c r="A11" s="77">
        <v>7</v>
      </c>
      <c r="B11" s="78" t="s">
        <v>24</v>
      </c>
      <c r="C11" s="57" t="s">
        <v>119</v>
      </c>
      <c r="D11" s="57" t="s">
        <v>120</v>
      </c>
      <c r="E11" s="57">
        <v>4795</v>
      </c>
      <c r="F11" s="79">
        <f t="shared" si="2"/>
        <v>-11.2399999999998</v>
      </c>
      <c r="G11" s="79">
        <v>4783.76</v>
      </c>
      <c r="H11" s="79">
        <v>4727.54</v>
      </c>
      <c r="I11" s="86">
        <f t="shared" si="0"/>
        <v>19.7649547636169</v>
      </c>
      <c r="J11" s="57">
        <v>20</v>
      </c>
      <c r="K11" s="57">
        <v>20</v>
      </c>
      <c r="L11" s="57">
        <v>30</v>
      </c>
      <c r="M11" s="57">
        <v>10</v>
      </c>
      <c r="N11" s="57">
        <f t="shared" si="1"/>
        <v>99.7649547636169</v>
      </c>
      <c r="O11" s="77"/>
    </row>
    <row r="12" ht="19" customHeight="1" spans="1:15">
      <c r="A12" s="77">
        <v>8</v>
      </c>
      <c r="B12" s="78" t="s">
        <v>24</v>
      </c>
      <c r="C12" s="57" t="s">
        <v>121</v>
      </c>
      <c r="D12" s="57" t="s">
        <v>122</v>
      </c>
      <c r="E12" s="57">
        <v>1380</v>
      </c>
      <c r="F12" s="79">
        <f t="shared" si="2"/>
        <v>0</v>
      </c>
      <c r="G12" s="79">
        <v>1380</v>
      </c>
      <c r="H12" s="79">
        <v>1165.79</v>
      </c>
      <c r="I12" s="86">
        <f t="shared" si="0"/>
        <v>16.8955072463768</v>
      </c>
      <c r="J12" s="57">
        <v>20</v>
      </c>
      <c r="K12" s="57">
        <v>20</v>
      </c>
      <c r="L12" s="57">
        <v>30</v>
      </c>
      <c r="M12" s="57">
        <v>10</v>
      </c>
      <c r="N12" s="57">
        <f t="shared" si="1"/>
        <v>96.8955072463768</v>
      </c>
      <c r="O12" s="77"/>
    </row>
    <row r="13" ht="19" hidden="1" customHeight="1" spans="1:15">
      <c r="A13" s="77">
        <v>9</v>
      </c>
      <c r="B13" s="78" t="s">
        <v>24</v>
      </c>
      <c r="C13" s="57" t="s">
        <v>123</v>
      </c>
      <c r="D13" s="57" t="s">
        <v>122</v>
      </c>
      <c r="E13" s="57">
        <v>55.7</v>
      </c>
      <c r="F13" s="79">
        <f t="shared" si="2"/>
        <v>77.12</v>
      </c>
      <c r="G13" s="79">
        <v>132.82</v>
      </c>
      <c r="H13" s="79">
        <v>132.82</v>
      </c>
      <c r="I13" s="86">
        <f t="shared" si="0"/>
        <v>20</v>
      </c>
      <c r="J13" s="57">
        <v>20</v>
      </c>
      <c r="K13" s="57">
        <v>20</v>
      </c>
      <c r="L13" s="57">
        <v>30</v>
      </c>
      <c r="M13" s="57">
        <v>10</v>
      </c>
      <c r="N13" s="57">
        <f t="shared" si="1"/>
        <v>100</v>
      </c>
      <c r="O13" s="77"/>
    </row>
    <row r="14" ht="19" customHeight="1" spans="1:15">
      <c r="A14" s="77">
        <v>10</v>
      </c>
      <c r="B14" s="78" t="s">
        <v>24</v>
      </c>
      <c r="C14" s="57" t="s">
        <v>124</v>
      </c>
      <c r="D14" s="57" t="s">
        <v>125</v>
      </c>
      <c r="E14" s="57">
        <v>1147.3</v>
      </c>
      <c r="F14" s="79">
        <f t="shared" si="2"/>
        <v>0</v>
      </c>
      <c r="G14" s="79">
        <v>1147.3</v>
      </c>
      <c r="H14" s="79">
        <v>0</v>
      </c>
      <c r="I14" s="86">
        <f t="shared" si="0"/>
        <v>0</v>
      </c>
      <c r="J14" s="57">
        <v>20</v>
      </c>
      <c r="K14" s="57">
        <v>20</v>
      </c>
      <c r="L14" s="57">
        <v>30</v>
      </c>
      <c r="M14" s="57">
        <v>10</v>
      </c>
      <c r="N14" s="57">
        <f t="shared" si="1"/>
        <v>80</v>
      </c>
      <c r="O14" s="87" t="s">
        <v>126</v>
      </c>
    </row>
    <row r="15" ht="19" hidden="1" customHeight="1" spans="1:15">
      <c r="A15" s="77">
        <v>11</v>
      </c>
      <c r="B15" s="78" t="s">
        <v>24</v>
      </c>
      <c r="C15" s="57" t="s">
        <v>127</v>
      </c>
      <c r="D15" s="57" t="s">
        <v>125</v>
      </c>
      <c r="E15" s="57">
        <v>190</v>
      </c>
      <c r="F15" s="79">
        <f t="shared" si="2"/>
        <v>0</v>
      </c>
      <c r="G15" s="79">
        <v>190</v>
      </c>
      <c r="H15" s="79">
        <v>130</v>
      </c>
      <c r="I15" s="86">
        <f t="shared" si="0"/>
        <v>13.6842105263158</v>
      </c>
      <c r="J15" s="57">
        <v>20</v>
      </c>
      <c r="K15" s="57">
        <v>20</v>
      </c>
      <c r="L15" s="57">
        <v>30</v>
      </c>
      <c r="M15" s="57">
        <v>10</v>
      </c>
      <c r="N15" s="57">
        <f t="shared" si="1"/>
        <v>93.6842105263158</v>
      </c>
      <c r="O15" s="77" t="s">
        <v>26</v>
      </c>
    </row>
    <row r="16" ht="19" hidden="1" customHeight="1" spans="1:15">
      <c r="A16" s="77">
        <v>12</v>
      </c>
      <c r="B16" s="78" t="s">
        <v>24</v>
      </c>
      <c r="C16" s="57" t="s">
        <v>128</v>
      </c>
      <c r="D16" s="57" t="s">
        <v>125</v>
      </c>
      <c r="E16" s="57">
        <v>450</v>
      </c>
      <c r="F16" s="79">
        <f t="shared" si="2"/>
        <v>0</v>
      </c>
      <c r="G16" s="79">
        <v>450</v>
      </c>
      <c r="H16" s="79">
        <v>334.74</v>
      </c>
      <c r="I16" s="86">
        <f t="shared" si="0"/>
        <v>14.8773333333333</v>
      </c>
      <c r="J16" s="57">
        <v>20</v>
      </c>
      <c r="K16" s="57">
        <v>20</v>
      </c>
      <c r="L16" s="57">
        <v>30</v>
      </c>
      <c r="M16" s="57">
        <v>9.5</v>
      </c>
      <c r="N16" s="57">
        <f t="shared" si="1"/>
        <v>94.3773333333333</v>
      </c>
      <c r="O16" s="77" t="s">
        <v>26</v>
      </c>
    </row>
    <row r="17" ht="19" customHeight="1" spans="1:15">
      <c r="A17" s="77">
        <v>13</v>
      </c>
      <c r="B17" s="78" t="s">
        <v>24</v>
      </c>
      <c r="C17" s="57" t="s">
        <v>129</v>
      </c>
      <c r="D17" s="57" t="s">
        <v>120</v>
      </c>
      <c r="E17" s="57">
        <v>3795.11</v>
      </c>
      <c r="F17" s="79">
        <f t="shared" ref="F17:F22" si="3">G17-E17</f>
        <v>-1612.32</v>
      </c>
      <c r="G17" s="79">
        <v>2182.79</v>
      </c>
      <c r="H17" s="79">
        <v>1546.83</v>
      </c>
      <c r="I17" s="86">
        <f t="shared" si="0"/>
        <v>14.1729621264528</v>
      </c>
      <c r="J17" s="57">
        <v>20</v>
      </c>
      <c r="K17" s="57">
        <v>20</v>
      </c>
      <c r="L17" s="57">
        <v>30</v>
      </c>
      <c r="M17" s="57">
        <v>10</v>
      </c>
      <c r="N17" s="57">
        <f t="shared" si="1"/>
        <v>94.1729621264528</v>
      </c>
      <c r="O17" s="77" t="s">
        <v>26</v>
      </c>
    </row>
    <row r="18" ht="19" hidden="1" customHeight="1" spans="1:15">
      <c r="A18" s="77">
        <v>14</v>
      </c>
      <c r="B18" s="78" t="s">
        <v>24</v>
      </c>
      <c r="C18" s="57" t="s">
        <v>130</v>
      </c>
      <c r="D18" s="57" t="s">
        <v>120</v>
      </c>
      <c r="E18" s="57">
        <v>37.28</v>
      </c>
      <c r="F18" s="79">
        <f t="shared" si="3"/>
        <v>0</v>
      </c>
      <c r="G18" s="79">
        <v>37.28</v>
      </c>
      <c r="H18" s="79">
        <v>37.28</v>
      </c>
      <c r="I18" s="86">
        <f t="shared" si="0"/>
        <v>20</v>
      </c>
      <c r="J18" s="57">
        <v>20</v>
      </c>
      <c r="K18" s="57">
        <v>20</v>
      </c>
      <c r="L18" s="57">
        <v>30</v>
      </c>
      <c r="M18" s="57">
        <v>8</v>
      </c>
      <c r="N18" s="57">
        <f t="shared" si="1"/>
        <v>98</v>
      </c>
      <c r="O18" s="77"/>
    </row>
    <row r="19" ht="19" hidden="1" customHeight="1" spans="1:15">
      <c r="A19" s="77">
        <v>15</v>
      </c>
      <c r="B19" s="78" t="s">
        <v>24</v>
      </c>
      <c r="C19" s="57" t="s">
        <v>131</v>
      </c>
      <c r="D19" s="57" t="s">
        <v>120</v>
      </c>
      <c r="E19" s="57">
        <v>10</v>
      </c>
      <c r="F19" s="79">
        <f t="shared" si="3"/>
        <v>0</v>
      </c>
      <c r="G19" s="79">
        <v>10</v>
      </c>
      <c r="H19" s="79">
        <v>10</v>
      </c>
      <c r="I19" s="86">
        <f t="shared" si="0"/>
        <v>20</v>
      </c>
      <c r="J19" s="57">
        <v>20</v>
      </c>
      <c r="K19" s="57">
        <v>20</v>
      </c>
      <c r="L19" s="57">
        <v>30</v>
      </c>
      <c r="M19" s="57">
        <v>8</v>
      </c>
      <c r="N19" s="57">
        <f t="shared" si="1"/>
        <v>98</v>
      </c>
      <c r="O19" s="77"/>
    </row>
    <row r="20" ht="19" customHeight="1" spans="1:15">
      <c r="A20" s="77">
        <v>16</v>
      </c>
      <c r="B20" s="78" t="s">
        <v>24</v>
      </c>
      <c r="C20" s="57" t="s">
        <v>132</v>
      </c>
      <c r="D20" s="57" t="s">
        <v>122</v>
      </c>
      <c r="E20" s="57">
        <v>1275.68</v>
      </c>
      <c r="F20" s="79">
        <f t="shared" si="3"/>
        <v>-1</v>
      </c>
      <c r="G20" s="79">
        <v>1274.68</v>
      </c>
      <c r="H20" s="79">
        <v>1145.95</v>
      </c>
      <c r="I20" s="86">
        <f t="shared" si="0"/>
        <v>17.9801989518938</v>
      </c>
      <c r="J20" s="57">
        <v>20</v>
      </c>
      <c r="K20" s="57">
        <v>20</v>
      </c>
      <c r="L20" s="57">
        <v>30</v>
      </c>
      <c r="M20" s="57">
        <v>10</v>
      </c>
      <c r="N20" s="57">
        <f t="shared" si="1"/>
        <v>97.9801989518938</v>
      </c>
      <c r="O20" s="77"/>
    </row>
    <row r="21" ht="19" hidden="1" customHeight="1" spans="1:15">
      <c r="A21" s="77">
        <v>17</v>
      </c>
      <c r="B21" s="78" t="s">
        <v>24</v>
      </c>
      <c r="C21" s="57" t="s">
        <v>133</v>
      </c>
      <c r="D21" s="57" t="s">
        <v>120</v>
      </c>
      <c r="E21" s="57">
        <v>800</v>
      </c>
      <c r="F21" s="79">
        <f t="shared" si="3"/>
        <v>0</v>
      </c>
      <c r="G21" s="79">
        <v>800</v>
      </c>
      <c r="H21" s="79">
        <v>0</v>
      </c>
      <c r="I21" s="86">
        <f t="shared" si="0"/>
        <v>0</v>
      </c>
      <c r="J21" s="57">
        <v>18</v>
      </c>
      <c r="K21" s="57">
        <v>20</v>
      </c>
      <c r="L21" s="57">
        <v>30</v>
      </c>
      <c r="M21" s="57">
        <v>10</v>
      </c>
      <c r="N21" s="57">
        <f t="shared" si="1"/>
        <v>78</v>
      </c>
      <c r="O21" s="77" t="s">
        <v>26</v>
      </c>
    </row>
    <row r="22" ht="19" hidden="1" customHeight="1" spans="1:15">
      <c r="A22" s="77">
        <v>18</v>
      </c>
      <c r="B22" s="78" t="s">
        <v>24</v>
      </c>
      <c r="C22" s="57" t="s">
        <v>134</v>
      </c>
      <c r="D22" s="57" t="s">
        <v>135</v>
      </c>
      <c r="E22" s="57">
        <v>41.43</v>
      </c>
      <c r="F22" s="79">
        <f t="shared" si="3"/>
        <v>-11.46</v>
      </c>
      <c r="G22" s="79">
        <v>29.97</v>
      </c>
      <c r="H22" s="79">
        <v>29.97</v>
      </c>
      <c r="I22" s="86">
        <f t="shared" si="0"/>
        <v>20</v>
      </c>
      <c r="J22" s="57">
        <v>20</v>
      </c>
      <c r="K22" s="57">
        <v>20</v>
      </c>
      <c r="L22" s="57">
        <v>30</v>
      </c>
      <c r="M22" s="57">
        <v>10</v>
      </c>
      <c r="N22" s="57">
        <f t="shared" si="1"/>
        <v>100</v>
      </c>
      <c r="O22" s="77"/>
    </row>
    <row r="23" ht="19" hidden="1" customHeight="1" spans="1:15">
      <c r="A23" s="77">
        <v>19</v>
      </c>
      <c r="B23" s="78" t="s">
        <v>24</v>
      </c>
      <c r="C23" s="57" t="s">
        <v>136</v>
      </c>
      <c r="D23" s="57" t="s">
        <v>137</v>
      </c>
      <c r="E23" s="57">
        <v>143</v>
      </c>
      <c r="F23" s="79">
        <f t="shared" ref="F23:F30" si="4">G23-E23</f>
        <v>0</v>
      </c>
      <c r="G23" s="79">
        <v>143</v>
      </c>
      <c r="H23" s="79">
        <v>136.9</v>
      </c>
      <c r="I23" s="86">
        <f t="shared" ref="I23:I30" si="5">20*(H23/G23)</f>
        <v>19.1468531468531</v>
      </c>
      <c r="J23" s="57">
        <v>20</v>
      </c>
      <c r="K23" s="57">
        <v>18</v>
      </c>
      <c r="L23" s="57">
        <v>30</v>
      </c>
      <c r="M23" s="57">
        <v>10</v>
      </c>
      <c r="N23" s="57">
        <f t="shared" ref="N23:N30" si="6">SUM(I23:M23)</f>
        <v>97.1468531468531</v>
      </c>
      <c r="O23" s="77"/>
    </row>
    <row r="24" ht="19" hidden="1" customHeight="1" spans="1:15">
      <c r="A24" s="77">
        <v>20</v>
      </c>
      <c r="B24" s="78" t="s">
        <v>24</v>
      </c>
      <c r="C24" s="57" t="s">
        <v>138</v>
      </c>
      <c r="D24" s="57" t="s">
        <v>122</v>
      </c>
      <c r="E24" s="57">
        <v>100</v>
      </c>
      <c r="F24" s="79">
        <f t="shared" si="4"/>
        <v>0</v>
      </c>
      <c r="G24" s="79">
        <v>100</v>
      </c>
      <c r="H24" s="79">
        <v>87.93</v>
      </c>
      <c r="I24" s="86">
        <f t="shared" si="5"/>
        <v>17.586</v>
      </c>
      <c r="J24" s="57">
        <v>20</v>
      </c>
      <c r="K24" s="57">
        <v>20</v>
      </c>
      <c r="L24" s="57">
        <v>30</v>
      </c>
      <c r="M24" s="57">
        <v>10</v>
      </c>
      <c r="N24" s="57">
        <f t="shared" si="6"/>
        <v>97.586</v>
      </c>
      <c r="O24" s="77"/>
    </row>
    <row r="25" ht="19" customHeight="1" spans="1:15">
      <c r="A25" s="77">
        <v>21</v>
      </c>
      <c r="B25" s="78" t="s">
        <v>24</v>
      </c>
      <c r="C25" s="57" t="s">
        <v>139</v>
      </c>
      <c r="D25" s="57" t="s">
        <v>137</v>
      </c>
      <c r="E25" s="57">
        <v>1185</v>
      </c>
      <c r="F25" s="79">
        <f t="shared" si="4"/>
        <v>0</v>
      </c>
      <c r="G25" s="79">
        <v>1185</v>
      </c>
      <c r="H25" s="79">
        <v>563.17</v>
      </c>
      <c r="I25" s="86">
        <f t="shared" si="5"/>
        <v>9.50497890295359</v>
      </c>
      <c r="J25" s="57">
        <v>20</v>
      </c>
      <c r="K25" s="57">
        <v>20</v>
      </c>
      <c r="L25" s="57">
        <v>30</v>
      </c>
      <c r="M25" s="57">
        <v>10</v>
      </c>
      <c r="N25" s="57">
        <f t="shared" si="6"/>
        <v>89.5049789029536</v>
      </c>
      <c r="O25" s="77" t="s">
        <v>26</v>
      </c>
    </row>
    <row r="26" ht="19" customHeight="1" spans="1:15">
      <c r="A26" s="77">
        <v>22</v>
      </c>
      <c r="B26" s="78" t="s">
        <v>24</v>
      </c>
      <c r="C26" s="57" t="s">
        <v>140</v>
      </c>
      <c r="D26" s="57" t="s">
        <v>120</v>
      </c>
      <c r="E26" s="57">
        <v>15141.81</v>
      </c>
      <c r="F26" s="79">
        <f t="shared" si="4"/>
        <v>-38.2999999999993</v>
      </c>
      <c r="G26" s="79">
        <v>15103.51</v>
      </c>
      <c r="H26" s="79">
        <v>12710.16</v>
      </c>
      <c r="I26" s="86">
        <f t="shared" si="5"/>
        <v>16.8307366963044</v>
      </c>
      <c r="J26" s="57">
        <v>20</v>
      </c>
      <c r="K26" s="57">
        <v>20</v>
      </c>
      <c r="L26" s="57">
        <v>30</v>
      </c>
      <c r="M26" s="57">
        <v>10</v>
      </c>
      <c r="N26" s="57">
        <f t="shared" si="6"/>
        <v>96.8307366963044</v>
      </c>
      <c r="O26" s="77"/>
    </row>
    <row r="27" ht="19" customHeight="1" spans="1:15">
      <c r="A27" s="77">
        <v>23</v>
      </c>
      <c r="B27" s="78" t="s">
        <v>24</v>
      </c>
      <c r="C27" s="57" t="s">
        <v>141</v>
      </c>
      <c r="D27" s="57" t="s">
        <v>120</v>
      </c>
      <c r="E27" s="57">
        <v>36918.18</v>
      </c>
      <c r="F27" s="79">
        <f t="shared" si="4"/>
        <v>-1147.58</v>
      </c>
      <c r="G27" s="79">
        <v>35770.6</v>
      </c>
      <c r="H27" s="79">
        <v>35767.94</v>
      </c>
      <c r="I27" s="86">
        <f t="shared" si="5"/>
        <v>19.9985127451035</v>
      </c>
      <c r="J27" s="57">
        <v>20</v>
      </c>
      <c r="K27" s="57">
        <v>20</v>
      </c>
      <c r="L27" s="57">
        <v>28</v>
      </c>
      <c r="M27" s="57">
        <v>9</v>
      </c>
      <c r="N27" s="57">
        <f t="shared" si="6"/>
        <v>96.9985127451035</v>
      </c>
      <c r="O27" s="77"/>
    </row>
    <row r="28" ht="19" customHeight="1" spans="1:15">
      <c r="A28" s="77">
        <v>24</v>
      </c>
      <c r="B28" s="78" t="s">
        <v>24</v>
      </c>
      <c r="C28" s="79" t="s">
        <v>142</v>
      </c>
      <c r="D28" s="79" t="s">
        <v>143</v>
      </c>
      <c r="E28" s="79">
        <v>2188.67</v>
      </c>
      <c r="F28" s="79">
        <f t="shared" si="4"/>
        <v>-115.38</v>
      </c>
      <c r="G28" s="79">
        <v>2073.29</v>
      </c>
      <c r="H28" s="79">
        <f>1162.67+311.22</f>
        <v>1473.89</v>
      </c>
      <c r="I28" s="86">
        <f t="shared" si="5"/>
        <v>14.2178855828176</v>
      </c>
      <c r="J28" s="57">
        <v>20</v>
      </c>
      <c r="K28" s="57">
        <v>20</v>
      </c>
      <c r="L28" s="57">
        <v>30</v>
      </c>
      <c r="M28" s="57">
        <v>10</v>
      </c>
      <c r="N28" s="57">
        <f t="shared" si="6"/>
        <v>94.2178855828176</v>
      </c>
      <c r="O28" s="77"/>
    </row>
    <row r="29" ht="19" customHeight="1" spans="1:15">
      <c r="A29" s="77">
        <v>25</v>
      </c>
      <c r="B29" s="78" t="s">
        <v>24</v>
      </c>
      <c r="C29" s="57" t="s">
        <v>144</v>
      </c>
      <c r="D29" s="57" t="s">
        <v>125</v>
      </c>
      <c r="E29" s="57">
        <v>0</v>
      </c>
      <c r="F29" s="79">
        <f t="shared" si="4"/>
        <v>4219.94</v>
      </c>
      <c r="G29" s="79">
        <v>4219.94</v>
      </c>
      <c r="H29" s="79">
        <v>4160.84</v>
      </c>
      <c r="I29" s="86">
        <f t="shared" si="5"/>
        <v>19.7199012308232</v>
      </c>
      <c r="J29" s="57">
        <v>20</v>
      </c>
      <c r="K29" s="57">
        <v>20</v>
      </c>
      <c r="L29" s="57">
        <v>28</v>
      </c>
      <c r="M29" s="57">
        <v>10</v>
      </c>
      <c r="N29" s="57">
        <f t="shared" si="6"/>
        <v>97.7199012308232</v>
      </c>
      <c r="O29" s="77"/>
    </row>
    <row r="30" ht="19" hidden="1" customHeight="1" spans="1:15">
      <c r="A30" s="77">
        <v>26</v>
      </c>
      <c r="B30" s="78" t="s">
        <v>24</v>
      </c>
      <c r="C30" s="57" t="s">
        <v>145</v>
      </c>
      <c r="D30" s="57" t="s">
        <v>135</v>
      </c>
      <c r="E30" s="57">
        <v>444.07</v>
      </c>
      <c r="F30" s="79">
        <f t="shared" si="4"/>
        <v>-444.07</v>
      </c>
      <c r="G30" s="79">
        <v>0</v>
      </c>
      <c r="H30" s="79">
        <v>0</v>
      </c>
      <c r="I30" s="86" t="e">
        <f t="shared" si="5"/>
        <v>#DIV/0!</v>
      </c>
      <c r="J30" s="57">
        <v>0</v>
      </c>
      <c r="K30" s="57">
        <v>0</v>
      </c>
      <c r="L30" s="57">
        <v>0</v>
      </c>
      <c r="M30" s="57">
        <v>0</v>
      </c>
      <c r="N30" s="57" t="e">
        <f t="shared" si="6"/>
        <v>#DIV/0!</v>
      </c>
      <c r="O30" s="77" t="s">
        <v>146</v>
      </c>
    </row>
  </sheetData>
  <autoFilter xmlns:etc="http://www.wps.cn/officeDocument/2017/etCustomData" ref="A4:O30" etc:filterBottomFollowUsedRange="0">
    <filterColumn colId="6">
      <filters>
        <filter val="1380"/>
        <filter val="1338.21"/>
        <filter val="2629.61"/>
        <filter val="15103.51"/>
        <filter val="1147.3"/>
        <filter val="4219.94"/>
        <filter val="1185"/>
        <filter val="35770.6"/>
        <filter val="4783.76"/>
        <filter val="1274.68"/>
        <filter val="2073.29"/>
        <filter val="2182.79"/>
        <filter val="2742.49"/>
      </filters>
    </filterColumn>
    <extLst/>
  </autoFilter>
  <mergeCells count="11">
    <mergeCell ref="A1:O1"/>
    <mergeCell ref="A2:B2"/>
    <mergeCell ref="E2:F2"/>
    <mergeCell ref="E3:G3"/>
    <mergeCell ref="I3:N3"/>
    <mergeCell ref="A3:A4"/>
    <mergeCell ref="B3:B4"/>
    <mergeCell ref="C3:C4"/>
    <mergeCell ref="D3:D4"/>
    <mergeCell ref="H3:H4"/>
    <mergeCell ref="O3:O4"/>
  </mergeCells>
  <pageMargins left="0.354166666666667" right="0.118055555555556" top="0.354166666666667" bottom="0.786805555555556" header="0.196527777777778" footer="0.5"/>
  <pageSetup paperSize="9" scale="8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opLeftCell="A5" workbookViewId="0">
      <selection activeCell="C17" sqref="C17:H17"/>
    </sheetView>
  </sheetViews>
  <sheetFormatPr defaultColWidth="9" defaultRowHeight="13.5" outlineLevelCol="7"/>
  <cols>
    <col min="2" max="2" width="12" customWidth="1"/>
    <col min="3" max="3" width="14" customWidth="1"/>
    <col min="4" max="4" width="9.75" customWidth="1"/>
    <col min="5" max="5" width="14.625" customWidth="1"/>
    <col min="6" max="6" width="11.375" customWidth="1"/>
    <col min="7" max="7" width="11" customWidth="1"/>
    <col min="8" max="8" width="15.375" customWidth="1"/>
  </cols>
  <sheetData>
    <row r="1" ht="42.95" customHeight="1" spans="1:8">
      <c r="A1" s="43" t="s">
        <v>147</v>
      </c>
      <c r="B1" s="43"/>
      <c r="C1" s="43"/>
      <c r="D1" s="43"/>
      <c r="E1" s="43"/>
      <c r="F1" s="43"/>
      <c r="G1" s="43"/>
      <c r="H1" s="43"/>
    </row>
    <row r="2" ht="21" customHeight="1" spans="1:8">
      <c r="A2" s="2" t="s">
        <v>148</v>
      </c>
      <c r="B2" s="2"/>
      <c r="C2" s="2"/>
      <c r="D2" s="2"/>
      <c r="E2" s="2"/>
      <c r="F2" s="2"/>
      <c r="G2" s="2"/>
      <c r="H2" s="2"/>
    </row>
    <row r="3" ht="30" customHeight="1" spans="1:8">
      <c r="A3" s="3" t="s">
        <v>7</v>
      </c>
      <c r="B3" s="3"/>
      <c r="C3" s="3" t="s">
        <v>109</v>
      </c>
      <c r="D3" s="3"/>
      <c r="E3" s="3"/>
      <c r="F3" s="3"/>
      <c r="G3" s="3"/>
      <c r="H3" s="3"/>
    </row>
    <row r="4" ht="30" customHeight="1" spans="1:8">
      <c r="A4" s="3" t="s">
        <v>149</v>
      </c>
      <c r="B4" s="3"/>
      <c r="C4" s="4" t="s">
        <v>150</v>
      </c>
      <c r="D4" s="4"/>
      <c r="E4" s="4"/>
      <c r="F4" s="3" t="s">
        <v>151</v>
      </c>
      <c r="G4" s="3"/>
      <c r="H4" s="3" t="s">
        <v>110</v>
      </c>
    </row>
    <row r="5" ht="25" customHeight="1" spans="1:8">
      <c r="A5" s="3" t="s">
        <v>152</v>
      </c>
      <c r="B5" s="3"/>
      <c r="C5" s="4" t="s">
        <v>153</v>
      </c>
      <c r="D5" s="4"/>
      <c r="E5" s="4"/>
      <c r="F5" s="4"/>
      <c r="G5" s="4"/>
      <c r="H5" s="4"/>
    </row>
    <row r="6" ht="25" customHeight="1" spans="1:8">
      <c r="A6" s="3" t="s">
        <v>154</v>
      </c>
      <c r="B6" s="3"/>
      <c r="C6" s="4" t="s">
        <v>155</v>
      </c>
      <c r="D6" s="4"/>
      <c r="E6" s="4"/>
      <c r="F6" s="4"/>
      <c r="G6" s="4"/>
      <c r="H6" s="4"/>
    </row>
    <row r="7" ht="25" customHeight="1" spans="1:8">
      <c r="A7" s="3" t="s">
        <v>156</v>
      </c>
      <c r="B7" s="3"/>
      <c r="C7" s="4" t="s">
        <v>157</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49</v>
      </c>
      <c r="E9" s="3">
        <v>15.77</v>
      </c>
      <c r="F9" s="39">
        <f>E9/D9</f>
        <v>0.321836734693878</v>
      </c>
      <c r="G9" s="40">
        <f>20*F9</f>
        <v>6.43673469387755</v>
      </c>
      <c r="H9" s="40"/>
    </row>
    <row r="10" ht="30" customHeight="1" spans="1:8">
      <c r="A10" s="11" t="s">
        <v>161</v>
      </c>
      <c r="B10" s="3" t="s">
        <v>43</v>
      </c>
      <c r="C10" s="3" t="s">
        <v>44</v>
      </c>
      <c r="D10" s="11" t="s">
        <v>45</v>
      </c>
      <c r="E10" s="11"/>
      <c r="F10" s="11" t="s">
        <v>46</v>
      </c>
      <c r="G10" s="29" t="s">
        <v>47</v>
      </c>
      <c r="H10" s="29" t="s">
        <v>37</v>
      </c>
    </row>
    <row r="11" ht="28" customHeight="1" spans="1:8">
      <c r="A11" s="12"/>
      <c r="B11" s="11" t="s">
        <v>107</v>
      </c>
      <c r="C11" s="3" t="s">
        <v>49</v>
      </c>
      <c r="D11" s="3" t="s">
        <v>162</v>
      </c>
      <c r="E11" s="3"/>
      <c r="F11" s="3" t="s">
        <v>163</v>
      </c>
      <c r="G11" s="3" t="s">
        <v>163</v>
      </c>
      <c r="H11" s="3">
        <v>20</v>
      </c>
    </row>
    <row r="12" ht="28" customHeight="1" spans="1:8">
      <c r="A12" s="12"/>
      <c r="B12" s="3" t="s">
        <v>108</v>
      </c>
      <c r="C12" s="3" t="s">
        <v>57</v>
      </c>
      <c r="D12" s="3" t="s">
        <v>164</v>
      </c>
      <c r="E12" s="3"/>
      <c r="F12" s="3">
        <v>12</v>
      </c>
      <c r="G12" s="3">
        <v>12</v>
      </c>
      <c r="H12" s="3">
        <v>10</v>
      </c>
    </row>
    <row r="13" ht="28" customHeight="1" spans="1:8">
      <c r="A13" s="12"/>
      <c r="B13" s="3"/>
      <c r="C13" s="3" t="s">
        <v>61</v>
      </c>
      <c r="D13" s="3" t="s">
        <v>165</v>
      </c>
      <c r="E13" s="3"/>
      <c r="F13" s="66">
        <v>1</v>
      </c>
      <c r="G13" s="66">
        <v>1</v>
      </c>
      <c r="H13" s="3">
        <v>10</v>
      </c>
    </row>
    <row r="14" ht="28" customHeight="1" spans="1:8">
      <c r="A14" s="12"/>
      <c r="B14" s="3" t="s">
        <v>166</v>
      </c>
      <c r="C14" s="3" t="s">
        <v>167</v>
      </c>
      <c r="D14" s="3" t="s">
        <v>168</v>
      </c>
      <c r="E14" s="3"/>
      <c r="F14" s="3" t="s">
        <v>169</v>
      </c>
      <c r="G14" s="3" t="s">
        <v>169</v>
      </c>
      <c r="H14" s="3">
        <v>30</v>
      </c>
    </row>
    <row r="15" ht="28" customHeight="1" spans="1:8">
      <c r="A15" s="42"/>
      <c r="B15" s="3" t="s">
        <v>170</v>
      </c>
      <c r="C15" s="3" t="s">
        <v>171</v>
      </c>
      <c r="D15" s="13" t="s">
        <v>172</v>
      </c>
      <c r="E15" s="14"/>
      <c r="F15" s="3" t="s">
        <v>173</v>
      </c>
      <c r="G15" s="3" t="s">
        <v>173</v>
      </c>
      <c r="H15" s="3">
        <v>10</v>
      </c>
    </row>
    <row r="16" ht="22" customHeight="1" spans="1:8">
      <c r="A16" s="3" t="s">
        <v>96</v>
      </c>
      <c r="B16" s="40">
        <f>G9+SUM(H11:H15)</f>
        <v>86.4367346938776</v>
      </c>
      <c r="C16" s="40"/>
      <c r="D16" s="40"/>
      <c r="E16" s="40"/>
      <c r="F16" s="40"/>
      <c r="G16" s="40"/>
      <c r="H16" s="40"/>
    </row>
    <row r="17" ht="42" customHeight="1" spans="1:8">
      <c r="A17" s="21" t="s">
        <v>174</v>
      </c>
      <c r="B17" s="21"/>
      <c r="C17" s="4" t="s">
        <v>98</v>
      </c>
      <c r="D17" s="4"/>
      <c r="E17" s="4"/>
      <c r="F17" s="4"/>
      <c r="G17" s="4"/>
      <c r="H17" s="4"/>
    </row>
    <row r="18" ht="38" customHeight="1" spans="1:8">
      <c r="A18" s="21" t="s">
        <v>175</v>
      </c>
      <c r="B18" s="21"/>
      <c r="C18" s="4" t="s">
        <v>176</v>
      </c>
      <c r="D18" s="4"/>
      <c r="E18" s="4"/>
      <c r="F18" s="4"/>
      <c r="G18" s="4"/>
      <c r="H18" s="4"/>
    </row>
    <row r="19" ht="95" customHeight="1" spans="1:8">
      <c r="A19" s="3" t="s">
        <v>101</v>
      </c>
      <c r="B19" s="3"/>
      <c r="C19" s="3" t="s">
        <v>177</v>
      </c>
      <c r="D19" s="3"/>
      <c r="E19" s="3"/>
      <c r="F19" s="3"/>
      <c r="G19" s="3"/>
      <c r="H19" s="3"/>
    </row>
    <row r="20" ht="134.1" customHeight="1" spans="1:8">
      <c r="A20" s="51" t="s">
        <v>178</v>
      </c>
      <c r="B20" s="52"/>
      <c r="C20" s="52"/>
      <c r="D20" s="52"/>
      <c r="E20" s="52"/>
      <c r="F20" s="52"/>
      <c r="G20" s="52"/>
      <c r="H20" s="52"/>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pageSetup paperSize="9" scale="9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C20" sqref="C20:H20"/>
    </sheetView>
  </sheetViews>
  <sheetFormatPr defaultColWidth="9" defaultRowHeight="13.5" outlineLevelCol="7"/>
  <cols>
    <col min="2" max="2" width="9.5" customWidth="1"/>
    <col min="3" max="3" width="14.625" customWidth="1"/>
    <col min="4" max="4" width="9.75" customWidth="1"/>
    <col min="5" max="5" width="19.75" customWidth="1"/>
    <col min="6" max="6" width="11.375" customWidth="1"/>
    <col min="7" max="7" width="11" customWidth="1"/>
    <col min="8" max="8" width="15.375" customWidth="1"/>
  </cols>
  <sheetData>
    <row r="1" ht="42.95" customHeight="1" spans="1:8">
      <c r="A1" s="43" t="s">
        <v>179</v>
      </c>
      <c r="B1" s="43"/>
      <c r="C1" s="43"/>
      <c r="D1" s="43"/>
      <c r="E1" s="43"/>
      <c r="F1" s="43"/>
      <c r="G1" s="43"/>
      <c r="H1" s="43"/>
    </row>
    <row r="2" ht="21" customHeight="1" spans="1:8">
      <c r="A2" s="2" t="s">
        <v>148</v>
      </c>
      <c r="B2" s="2"/>
      <c r="C2" s="2"/>
      <c r="D2" s="2"/>
      <c r="E2" s="2"/>
      <c r="F2" s="2"/>
      <c r="G2" s="2"/>
      <c r="H2" s="2"/>
    </row>
    <row r="3" ht="30" customHeight="1" spans="1:8">
      <c r="A3" s="3" t="s">
        <v>7</v>
      </c>
      <c r="B3" s="3"/>
      <c r="C3" s="3" t="s">
        <v>111</v>
      </c>
      <c r="D3" s="3"/>
      <c r="E3" s="3"/>
      <c r="F3" s="3"/>
      <c r="G3" s="3"/>
      <c r="H3" s="3"/>
    </row>
    <row r="4" ht="30" customHeight="1" spans="1:8">
      <c r="A4" s="3" t="s">
        <v>149</v>
      </c>
      <c r="B4" s="3"/>
      <c r="C4" s="4" t="s">
        <v>150</v>
      </c>
      <c r="D4" s="4"/>
      <c r="E4" s="4"/>
      <c r="F4" s="3" t="s">
        <v>151</v>
      </c>
      <c r="G4" s="3"/>
      <c r="H4" s="3" t="s">
        <v>112</v>
      </c>
    </row>
    <row r="5" ht="30" customHeight="1" spans="1:8">
      <c r="A5" s="3" t="s">
        <v>152</v>
      </c>
      <c r="B5" s="3"/>
      <c r="C5" s="4" t="s">
        <v>153</v>
      </c>
      <c r="D5" s="4"/>
      <c r="E5" s="4"/>
      <c r="F5" s="4"/>
      <c r="G5" s="4"/>
      <c r="H5" s="4"/>
    </row>
    <row r="6" ht="30" customHeight="1" spans="1:8">
      <c r="A6" s="3" t="s">
        <v>154</v>
      </c>
      <c r="B6" s="3"/>
      <c r="C6" s="4" t="s">
        <v>155</v>
      </c>
      <c r="D6" s="4"/>
      <c r="E6" s="4"/>
      <c r="F6" s="4"/>
      <c r="G6" s="4"/>
      <c r="H6" s="4"/>
    </row>
    <row r="7" ht="30" customHeight="1" spans="1:8">
      <c r="A7" s="3" t="s">
        <v>156</v>
      </c>
      <c r="B7" s="3"/>
      <c r="C7" s="4" t="s">
        <v>180</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19.12</v>
      </c>
      <c r="E9" s="3">
        <v>18.12</v>
      </c>
      <c r="F9" s="39">
        <f>E9/D9</f>
        <v>0.947698744769874</v>
      </c>
      <c r="G9" s="40">
        <f>20*F9</f>
        <v>18.9539748953975</v>
      </c>
      <c r="H9" s="40"/>
    </row>
    <row r="10" ht="30" customHeight="1" spans="1:8">
      <c r="A10" s="11" t="s">
        <v>161</v>
      </c>
      <c r="B10" s="3" t="s">
        <v>43</v>
      </c>
      <c r="C10" s="3" t="s">
        <v>44</v>
      </c>
      <c r="D10" s="11" t="s">
        <v>45</v>
      </c>
      <c r="E10" s="11"/>
      <c r="F10" s="11" t="s">
        <v>46</v>
      </c>
      <c r="G10" s="29" t="s">
        <v>47</v>
      </c>
      <c r="H10" s="29" t="s">
        <v>37</v>
      </c>
    </row>
    <row r="11" ht="33" customHeight="1" spans="1:8">
      <c r="A11" s="12"/>
      <c r="B11" s="11" t="s">
        <v>107</v>
      </c>
      <c r="C11" s="3" t="s">
        <v>49</v>
      </c>
      <c r="D11" s="3" t="s">
        <v>79</v>
      </c>
      <c r="E11" s="3"/>
      <c r="F11" s="17">
        <v>1</v>
      </c>
      <c r="G11" s="17">
        <v>1</v>
      </c>
      <c r="H11" s="3">
        <v>20</v>
      </c>
    </row>
    <row r="12" ht="23" customHeight="1" spans="1:8">
      <c r="A12" s="12"/>
      <c r="B12" s="3" t="s">
        <v>108</v>
      </c>
      <c r="C12" s="3" t="s">
        <v>57</v>
      </c>
      <c r="D12" s="3" t="s">
        <v>181</v>
      </c>
      <c r="E12" s="3"/>
      <c r="F12" s="3">
        <v>2</v>
      </c>
      <c r="G12" s="3">
        <v>2</v>
      </c>
      <c r="H12" s="3">
        <v>10</v>
      </c>
    </row>
    <row r="13" ht="23" customHeight="1" spans="1:8">
      <c r="A13" s="12"/>
      <c r="B13" s="3"/>
      <c r="C13" s="3" t="s">
        <v>61</v>
      </c>
      <c r="D13" s="3" t="s">
        <v>182</v>
      </c>
      <c r="E13" s="3"/>
      <c r="F13" s="65">
        <v>0</v>
      </c>
      <c r="G13" s="65">
        <v>0</v>
      </c>
      <c r="H13" s="3">
        <v>5</v>
      </c>
    </row>
    <row r="14" ht="23" customHeight="1" spans="1:8">
      <c r="A14" s="12"/>
      <c r="B14" s="3"/>
      <c r="C14" s="3" t="s">
        <v>64</v>
      </c>
      <c r="D14" s="3" t="s">
        <v>183</v>
      </c>
      <c r="E14" s="3"/>
      <c r="F14" s="3" t="s">
        <v>184</v>
      </c>
      <c r="G14" s="3" t="s">
        <v>184</v>
      </c>
      <c r="H14" s="3">
        <v>5</v>
      </c>
    </row>
    <row r="15" ht="29" customHeight="1" spans="1:8">
      <c r="A15" s="12"/>
      <c r="B15" s="3" t="s">
        <v>166</v>
      </c>
      <c r="C15" s="3" t="s">
        <v>167</v>
      </c>
      <c r="D15" s="3" t="s">
        <v>185</v>
      </c>
      <c r="E15" s="3"/>
      <c r="F15" s="3" t="s">
        <v>186</v>
      </c>
      <c r="G15" s="3" t="s">
        <v>186</v>
      </c>
      <c r="H15" s="3">
        <v>30</v>
      </c>
    </row>
    <row r="16" ht="39" customHeight="1" spans="1:8">
      <c r="A16" s="42"/>
      <c r="B16" s="3" t="s">
        <v>170</v>
      </c>
      <c r="C16" s="3" t="s">
        <v>171</v>
      </c>
      <c r="D16" s="13" t="s">
        <v>187</v>
      </c>
      <c r="E16" s="14"/>
      <c r="F16" s="3" t="s">
        <v>76</v>
      </c>
      <c r="G16" s="17">
        <v>1</v>
      </c>
      <c r="H16" s="3">
        <v>10</v>
      </c>
    </row>
    <row r="17" ht="30" customHeight="1" spans="1:8">
      <c r="A17" s="3" t="s">
        <v>96</v>
      </c>
      <c r="B17" s="40">
        <f>G9+SUM(H11:H16)</f>
        <v>98.9539748953975</v>
      </c>
      <c r="C17" s="40"/>
      <c r="D17" s="40"/>
      <c r="E17" s="40"/>
      <c r="F17" s="40"/>
      <c r="G17" s="40"/>
      <c r="H17" s="40"/>
    </row>
    <row r="18" ht="42" customHeight="1" spans="1:8">
      <c r="A18" s="21" t="s">
        <v>174</v>
      </c>
      <c r="B18" s="21"/>
      <c r="C18" s="4" t="s">
        <v>188</v>
      </c>
      <c r="D18" s="4"/>
      <c r="E18" s="4"/>
      <c r="F18" s="4"/>
      <c r="G18" s="4"/>
      <c r="H18" s="4"/>
    </row>
    <row r="19" ht="30" customHeight="1" spans="1:8">
      <c r="A19" s="21" t="s">
        <v>175</v>
      </c>
      <c r="B19" s="21"/>
      <c r="C19" s="4" t="s">
        <v>188</v>
      </c>
      <c r="D19" s="4"/>
      <c r="E19" s="4"/>
      <c r="F19" s="4"/>
      <c r="G19" s="4"/>
      <c r="H19" s="4"/>
    </row>
    <row r="20" ht="69" customHeight="1" spans="1:8">
      <c r="A20" s="3" t="s">
        <v>101</v>
      </c>
      <c r="B20" s="3"/>
      <c r="C20" s="3" t="s">
        <v>189</v>
      </c>
      <c r="D20" s="3"/>
      <c r="E20" s="3"/>
      <c r="F20" s="3"/>
      <c r="G20" s="3"/>
      <c r="H20" s="3"/>
    </row>
    <row r="21" ht="134.1" customHeight="1" spans="1:8">
      <c r="A21" s="51" t="s">
        <v>178</v>
      </c>
      <c r="B21" s="52"/>
      <c r="C21" s="52"/>
      <c r="D21" s="52"/>
      <c r="E21" s="52"/>
      <c r="F21" s="52"/>
      <c r="G21" s="52"/>
      <c r="H21" s="52"/>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scale="8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opLeftCell="A4" workbookViewId="0">
      <selection activeCell="L14" sqref="L14"/>
    </sheetView>
  </sheetViews>
  <sheetFormatPr defaultColWidth="9" defaultRowHeight="13.5" outlineLevelCol="7"/>
  <cols>
    <col min="1" max="1" width="9.5" customWidth="1"/>
    <col min="2" max="2" width="14.5" customWidth="1"/>
    <col min="3" max="3" width="16.2666666666667" customWidth="1"/>
    <col min="4" max="5" width="13.6833333333333" customWidth="1"/>
    <col min="6" max="7" width="11.225" customWidth="1"/>
    <col min="8" max="8" width="15.0083333333333" customWidth="1"/>
  </cols>
  <sheetData>
    <row r="1" ht="42.95" customHeight="1" spans="1:8">
      <c r="A1" s="43" t="s">
        <v>190</v>
      </c>
      <c r="B1" s="43"/>
      <c r="C1" s="43"/>
      <c r="D1" s="43"/>
      <c r="E1" s="43"/>
      <c r="F1" s="43"/>
      <c r="G1" s="43"/>
      <c r="H1" s="43"/>
    </row>
    <row r="2" ht="21" customHeight="1" spans="1:8">
      <c r="A2" s="2" t="s">
        <v>191</v>
      </c>
      <c r="B2" s="2"/>
      <c r="C2" s="2"/>
      <c r="D2" s="2"/>
      <c r="E2" s="2"/>
      <c r="F2" s="2"/>
      <c r="G2" s="2"/>
      <c r="H2" s="2"/>
    </row>
    <row r="3" ht="35" customHeight="1" spans="1:8">
      <c r="A3" s="3" t="s">
        <v>7</v>
      </c>
      <c r="B3" s="3"/>
      <c r="C3" s="3" t="s">
        <v>192</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153</v>
      </c>
      <c r="D5" s="4"/>
      <c r="E5" s="4"/>
      <c r="F5" s="4"/>
      <c r="G5" s="4"/>
      <c r="H5" s="4"/>
    </row>
    <row r="6" ht="35" customHeight="1" spans="1:8">
      <c r="A6" s="3" t="s">
        <v>154</v>
      </c>
      <c r="B6" s="3"/>
      <c r="C6" s="4" t="s">
        <v>155</v>
      </c>
      <c r="D6" s="4"/>
      <c r="E6" s="4"/>
      <c r="F6" s="4"/>
      <c r="G6" s="4"/>
      <c r="H6" s="4"/>
    </row>
    <row r="7" ht="35" customHeight="1" spans="1:8">
      <c r="A7" s="3" t="s">
        <v>156</v>
      </c>
      <c r="B7" s="3"/>
      <c r="C7" s="4" t="s">
        <v>157</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9">
        <v>1338.21</v>
      </c>
      <c r="E9" s="9">
        <v>820.88</v>
      </c>
      <c r="F9" s="10">
        <f>E9/D9</f>
        <v>0.613416429409435</v>
      </c>
      <c r="G9" s="9">
        <f>F9*20</f>
        <v>12.2683285881887</v>
      </c>
      <c r="H9" s="9"/>
    </row>
    <row r="10" ht="31" customHeight="1" spans="1:8">
      <c r="A10" s="11" t="s">
        <v>161</v>
      </c>
      <c r="B10" s="3" t="s">
        <v>43</v>
      </c>
      <c r="C10" s="3" t="s">
        <v>44</v>
      </c>
      <c r="D10" s="3" t="s">
        <v>45</v>
      </c>
      <c r="E10" s="3"/>
      <c r="F10" s="3" t="s">
        <v>46</v>
      </c>
      <c r="G10" s="3" t="s">
        <v>47</v>
      </c>
      <c r="H10" s="3" t="s">
        <v>37</v>
      </c>
    </row>
    <row r="11" ht="38" customHeight="1" spans="1:8">
      <c r="A11" s="12"/>
      <c r="B11" s="3" t="s">
        <v>194</v>
      </c>
      <c r="C11" s="3" t="s">
        <v>49</v>
      </c>
      <c r="D11" s="13" t="s">
        <v>195</v>
      </c>
      <c r="E11" s="14"/>
      <c r="F11" s="3" t="s">
        <v>80</v>
      </c>
      <c r="G11" s="3" t="s">
        <v>80</v>
      </c>
      <c r="H11" s="3">
        <v>20</v>
      </c>
    </row>
    <row r="12" ht="22" customHeight="1" spans="1:8">
      <c r="A12" s="12"/>
      <c r="B12" s="11" t="s">
        <v>19</v>
      </c>
      <c r="C12" s="3" t="s">
        <v>57</v>
      </c>
      <c r="D12" s="3" t="s">
        <v>196</v>
      </c>
      <c r="E12" s="3"/>
      <c r="F12" s="3">
        <v>2050</v>
      </c>
      <c r="G12" s="3">
        <v>2050</v>
      </c>
      <c r="H12" s="3">
        <v>10</v>
      </c>
    </row>
    <row r="13" ht="22" customHeight="1" spans="1:8">
      <c r="A13" s="12"/>
      <c r="B13" s="42"/>
      <c r="C13" s="3" t="s">
        <v>61</v>
      </c>
      <c r="D13" s="3" t="s">
        <v>197</v>
      </c>
      <c r="E13" s="3"/>
      <c r="F13" s="15" t="s">
        <v>198</v>
      </c>
      <c r="G13" s="15" t="s">
        <v>198</v>
      </c>
      <c r="H13" s="3">
        <v>5</v>
      </c>
    </row>
    <row r="14" ht="22" customHeight="1" spans="1:8">
      <c r="A14" s="12"/>
      <c r="B14" s="42"/>
      <c r="C14" s="3" t="s">
        <v>64</v>
      </c>
      <c r="D14" s="3" t="s">
        <v>199</v>
      </c>
      <c r="E14" s="3"/>
      <c r="F14" s="3" t="s">
        <v>184</v>
      </c>
      <c r="G14" s="3" t="s">
        <v>184</v>
      </c>
      <c r="H14" s="3">
        <v>5</v>
      </c>
    </row>
    <row r="15" ht="41" customHeight="1" spans="1:8">
      <c r="A15" s="12"/>
      <c r="B15" s="11" t="s">
        <v>20</v>
      </c>
      <c r="C15" s="3" t="s">
        <v>200</v>
      </c>
      <c r="D15" s="3" t="s">
        <v>201</v>
      </c>
      <c r="E15" s="3"/>
      <c r="F15" s="17">
        <v>1</v>
      </c>
      <c r="G15" s="17">
        <v>1</v>
      </c>
      <c r="H15" s="3">
        <v>30</v>
      </c>
    </row>
    <row r="16" ht="34" customHeight="1" spans="1:8">
      <c r="A16" s="12"/>
      <c r="B16" s="3" t="s">
        <v>21</v>
      </c>
      <c r="C16" s="3" t="s">
        <v>202</v>
      </c>
      <c r="D16" s="3" t="s">
        <v>203</v>
      </c>
      <c r="E16" s="3"/>
      <c r="F16" s="48" t="s">
        <v>76</v>
      </c>
      <c r="G16" s="49">
        <v>0.95</v>
      </c>
      <c r="H16" s="3">
        <v>10</v>
      </c>
    </row>
    <row r="17" ht="30" customHeight="1" spans="1:8">
      <c r="A17" s="3" t="s">
        <v>96</v>
      </c>
      <c r="B17" s="9">
        <f>SUM(H12:H16)+G9+H11</f>
        <v>92.2683285881887</v>
      </c>
      <c r="C17" s="9"/>
      <c r="D17" s="9"/>
      <c r="E17" s="9"/>
      <c r="F17" s="9"/>
      <c r="G17" s="9"/>
      <c r="H17" s="9"/>
    </row>
    <row r="18" ht="40" customHeight="1" spans="1:8">
      <c r="A18" s="3" t="s">
        <v>174</v>
      </c>
      <c r="B18" s="3"/>
      <c r="C18" s="4" t="s">
        <v>98</v>
      </c>
      <c r="D18" s="4"/>
      <c r="E18" s="4"/>
      <c r="F18" s="4"/>
      <c r="G18" s="4"/>
      <c r="H18" s="4"/>
    </row>
    <row r="19" ht="68" customHeight="1" spans="1:8">
      <c r="A19" s="3" t="s">
        <v>175</v>
      </c>
      <c r="B19" s="3"/>
      <c r="C19" s="4" t="s">
        <v>100</v>
      </c>
      <c r="D19" s="4"/>
      <c r="E19" s="4"/>
      <c r="F19" s="4"/>
      <c r="G19" s="4"/>
      <c r="H19" s="4"/>
    </row>
    <row r="20" ht="68" customHeight="1" spans="1:8">
      <c r="A20" s="3" t="s">
        <v>101</v>
      </c>
      <c r="B20" s="3"/>
      <c r="C20" s="3" t="s">
        <v>204</v>
      </c>
      <c r="D20" s="3"/>
      <c r="E20" s="3"/>
      <c r="F20" s="3"/>
      <c r="G20" s="3"/>
      <c r="H20" s="3"/>
    </row>
    <row r="21" ht="99" customHeight="1" spans="1:8">
      <c r="A21" s="51" t="s">
        <v>178</v>
      </c>
      <c r="B21" s="52"/>
      <c r="C21" s="52"/>
      <c r="D21" s="52"/>
      <c r="E21" s="52"/>
      <c r="F21" s="52"/>
      <c r="G21" s="52"/>
      <c r="H21" s="52"/>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scale="83"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H16" sqref="H16"/>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43" t="s">
        <v>205</v>
      </c>
      <c r="B1" s="43"/>
      <c r="C1" s="43"/>
      <c r="D1" s="43"/>
      <c r="E1" s="43"/>
      <c r="F1" s="43"/>
      <c r="G1" s="43"/>
      <c r="H1" s="43"/>
    </row>
    <row r="2" ht="21" customHeight="1" spans="1:8">
      <c r="A2" s="2" t="s">
        <v>206</v>
      </c>
      <c r="B2" s="2"/>
      <c r="C2" s="2"/>
      <c r="D2" s="2"/>
      <c r="E2" s="2"/>
      <c r="F2" s="2"/>
      <c r="G2" s="2"/>
      <c r="H2" s="2"/>
    </row>
    <row r="3" ht="35" customHeight="1" spans="1:8">
      <c r="A3" s="3" t="s">
        <v>7</v>
      </c>
      <c r="B3" s="3"/>
      <c r="C3" s="3" t="s">
        <v>114</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207</v>
      </c>
      <c r="D5" s="4"/>
      <c r="E5" s="4"/>
      <c r="F5" s="4"/>
      <c r="G5" s="4"/>
      <c r="H5" s="4"/>
    </row>
    <row r="6" ht="35" customHeight="1" spans="1:8">
      <c r="A6" s="3" t="s">
        <v>154</v>
      </c>
      <c r="B6" s="3"/>
      <c r="C6" s="4" t="s">
        <v>208</v>
      </c>
      <c r="D6" s="4"/>
      <c r="E6" s="4"/>
      <c r="F6" s="4"/>
      <c r="G6" s="4"/>
      <c r="H6" s="4"/>
    </row>
    <row r="7" ht="35" customHeight="1" spans="1:8">
      <c r="A7" s="3" t="s">
        <v>156</v>
      </c>
      <c r="B7" s="3"/>
      <c r="C7" s="4" t="s">
        <v>209</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9">
        <v>2629.61</v>
      </c>
      <c r="E9" s="44">
        <v>2023.27</v>
      </c>
      <c r="F9" s="10">
        <f>E9/D9</f>
        <v>0.769418278756165</v>
      </c>
      <c r="G9" s="9">
        <f>F9*20</f>
        <v>15.3883655751233</v>
      </c>
      <c r="H9" s="9"/>
    </row>
    <row r="10" ht="38" customHeight="1" spans="1:8">
      <c r="A10" s="11" t="s">
        <v>161</v>
      </c>
      <c r="B10" s="3" t="s">
        <v>43</v>
      </c>
      <c r="C10" s="3" t="s">
        <v>44</v>
      </c>
      <c r="D10" s="3" t="s">
        <v>45</v>
      </c>
      <c r="E10" s="3"/>
      <c r="F10" s="3" t="s">
        <v>46</v>
      </c>
      <c r="G10" s="3" t="s">
        <v>47</v>
      </c>
      <c r="H10" s="3" t="s">
        <v>37</v>
      </c>
    </row>
    <row r="11" ht="38" customHeight="1" spans="1:8">
      <c r="A11" s="12"/>
      <c r="B11" s="3" t="s">
        <v>210</v>
      </c>
      <c r="C11" s="3" t="s">
        <v>49</v>
      </c>
      <c r="D11" s="13" t="s">
        <v>195</v>
      </c>
      <c r="E11" s="14"/>
      <c r="F11" s="3" t="s">
        <v>80</v>
      </c>
      <c r="G11" s="3" t="s">
        <v>80</v>
      </c>
      <c r="H11" s="3">
        <v>20</v>
      </c>
    </row>
    <row r="12" ht="36" customHeight="1" spans="1:8">
      <c r="A12" s="12"/>
      <c r="B12" s="11" t="s">
        <v>19</v>
      </c>
      <c r="C12" s="3" t="s">
        <v>57</v>
      </c>
      <c r="D12" s="3" t="s">
        <v>211</v>
      </c>
      <c r="E12" s="3"/>
      <c r="F12" s="3">
        <v>425</v>
      </c>
      <c r="G12" s="3">
        <v>425</v>
      </c>
      <c r="H12" s="3">
        <v>10</v>
      </c>
    </row>
    <row r="13" ht="36" customHeight="1" spans="1:8">
      <c r="A13" s="12"/>
      <c r="B13" s="42"/>
      <c r="C13" s="3" t="s">
        <v>61</v>
      </c>
      <c r="D13" s="3" t="s">
        <v>212</v>
      </c>
      <c r="E13" s="3"/>
      <c r="F13" s="17">
        <v>1</v>
      </c>
      <c r="G13" s="17">
        <v>1</v>
      </c>
      <c r="H13" s="3">
        <v>5</v>
      </c>
    </row>
    <row r="14" ht="36" customHeight="1" spans="1:8">
      <c r="A14" s="12"/>
      <c r="B14" s="45"/>
      <c r="C14" s="3" t="s">
        <v>64</v>
      </c>
      <c r="D14" s="13" t="s">
        <v>213</v>
      </c>
      <c r="E14" s="14"/>
      <c r="F14" s="17" t="s">
        <v>184</v>
      </c>
      <c r="G14" s="17" t="s">
        <v>184</v>
      </c>
      <c r="H14" s="3">
        <v>5</v>
      </c>
    </row>
    <row r="15" ht="53" customHeight="1" spans="1:8">
      <c r="A15" s="12"/>
      <c r="B15" s="3" t="s">
        <v>20</v>
      </c>
      <c r="C15" s="3" t="s">
        <v>200</v>
      </c>
      <c r="D15" s="3" t="s">
        <v>214</v>
      </c>
      <c r="E15" s="3"/>
      <c r="F15" s="3" t="s">
        <v>215</v>
      </c>
      <c r="G15" s="3" t="s">
        <v>215</v>
      </c>
      <c r="H15" s="3">
        <v>30</v>
      </c>
    </row>
    <row r="16" ht="51" customHeight="1" spans="1:8">
      <c r="A16" s="12"/>
      <c r="B16" s="3" t="s">
        <v>216</v>
      </c>
      <c r="C16" s="3" t="s">
        <v>202</v>
      </c>
      <c r="D16" s="3" t="s">
        <v>203</v>
      </c>
      <c r="E16" s="3"/>
      <c r="F16" s="3" t="s">
        <v>76</v>
      </c>
      <c r="G16" s="17">
        <v>0.95</v>
      </c>
      <c r="H16" s="3">
        <v>10</v>
      </c>
    </row>
    <row r="17" ht="30" customHeight="1" spans="1:8">
      <c r="A17" s="3" t="s">
        <v>96</v>
      </c>
      <c r="B17" s="9">
        <f>G9+H12+H13+H15+H16+H11+H14</f>
        <v>95.3883655751233</v>
      </c>
      <c r="C17" s="9"/>
      <c r="D17" s="9"/>
      <c r="E17" s="9"/>
      <c r="F17" s="9"/>
      <c r="G17" s="9"/>
      <c r="H17" s="9"/>
    </row>
    <row r="18" ht="68" customHeight="1" spans="1:8">
      <c r="A18" s="3" t="s">
        <v>174</v>
      </c>
      <c r="B18" s="3"/>
      <c r="C18" s="4" t="s">
        <v>98</v>
      </c>
      <c r="D18" s="4"/>
      <c r="E18" s="4"/>
      <c r="F18" s="4"/>
      <c r="G18" s="4"/>
      <c r="H18" s="4"/>
    </row>
    <row r="19" ht="68" customHeight="1" spans="1:8">
      <c r="A19" s="3" t="s">
        <v>175</v>
      </c>
      <c r="B19" s="3"/>
      <c r="C19" s="4" t="s">
        <v>100</v>
      </c>
      <c r="D19" s="4"/>
      <c r="E19" s="4"/>
      <c r="F19" s="4"/>
      <c r="G19" s="4"/>
      <c r="H19" s="4"/>
    </row>
    <row r="20" ht="68" customHeight="1" spans="1:8">
      <c r="A20" s="3" t="s">
        <v>101</v>
      </c>
      <c r="B20" s="3"/>
      <c r="C20" s="3" t="s">
        <v>217</v>
      </c>
      <c r="D20" s="3"/>
      <c r="E20" s="3"/>
      <c r="F20" s="3"/>
      <c r="G20" s="3"/>
      <c r="H20" s="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10:A16"/>
    <mergeCell ref="B12:B14"/>
    <mergeCell ref="A8:B9"/>
  </mergeCells>
  <pageMargins left="0.75" right="0.75" top="1" bottom="1" header="0.5" footer="0.5"/>
  <pageSetup paperSize="9" scale="83"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A21" sqref="A21:H21"/>
    </sheetView>
  </sheetViews>
  <sheetFormatPr defaultColWidth="9" defaultRowHeight="13.5" outlineLevelCol="7"/>
  <cols>
    <col min="2" max="2" width="10.625" customWidth="1"/>
    <col min="3" max="3" width="10.875" customWidth="1"/>
    <col min="4" max="4" width="9.75" customWidth="1"/>
    <col min="5" max="5" width="9.875" customWidth="1"/>
    <col min="6" max="6" width="11.375" customWidth="1"/>
    <col min="7" max="7" width="11" customWidth="1"/>
    <col min="8" max="8" width="15.375" customWidth="1"/>
  </cols>
  <sheetData>
    <row r="1" ht="42.95" customHeight="1" spans="1:8">
      <c r="A1" s="43" t="s">
        <v>218</v>
      </c>
      <c r="B1" s="43"/>
      <c r="C1" s="43"/>
      <c r="D1" s="43"/>
      <c r="E1" s="43"/>
      <c r="F1" s="43"/>
      <c r="G1" s="43"/>
      <c r="H1" s="43"/>
    </row>
    <row r="2" ht="21" customHeight="1" spans="1:8">
      <c r="A2" s="2" t="s">
        <v>148</v>
      </c>
      <c r="B2" s="2"/>
      <c r="C2" s="2"/>
      <c r="D2" s="2"/>
      <c r="E2" s="2"/>
      <c r="F2" s="2"/>
      <c r="G2" s="2"/>
      <c r="H2" s="2"/>
    </row>
    <row r="3" ht="30" customHeight="1" spans="1:8">
      <c r="A3" s="3" t="s">
        <v>7</v>
      </c>
      <c r="B3" s="3"/>
      <c r="C3" s="3" t="s">
        <v>115</v>
      </c>
      <c r="D3" s="3"/>
      <c r="E3" s="3"/>
      <c r="F3" s="3"/>
      <c r="G3" s="3"/>
      <c r="H3" s="3"/>
    </row>
    <row r="4" ht="30" customHeight="1" spans="1:8">
      <c r="A4" s="3" t="s">
        <v>149</v>
      </c>
      <c r="B4" s="3"/>
      <c r="C4" s="4" t="s">
        <v>150</v>
      </c>
      <c r="D4" s="4"/>
      <c r="E4" s="4"/>
      <c r="F4" s="3" t="s">
        <v>151</v>
      </c>
      <c r="G4" s="3"/>
      <c r="H4" s="3" t="s">
        <v>116</v>
      </c>
    </row>
    <row r="5" ht="30" customHeight="1" spans="1:8">
      <c r="A5" s="3" t="s">
        <v>152</v>
      </c>
      <c r="B5" s="3"/>
      <c r="C5" s="4" t="s">
        <v>153</v>
      </c>
      <c r="D5" s="4"/>
      <c r="E5" s="4"/>
      <c r="F5" s="4"/>
      <c r="G5" s="4"/>
      <c r="H5" s="4"/>
    </row>
    <row r="6" ht="30" customHeight="1" spans="1:8">
      <c r="A6" s="3" t="s">
        <v>154</v>
      </c>
      <c r="B6" s="3"/>
      <c r="C6" s="4" t="s">
        <v>155</v>
      </c>
      <c r="D6" s="4"/>
      <c r="E6" s="4"/>
      <c r="F6" s="4"/>
      <c r="G6" s="4"/>
      <c r="H6" s="4"/>
    </row>
    <row r="7" ht="30" customHeight="1" spans="1:8">
      <c r="A7" s="3" t="s">
        <v>156</v>
      </c>
      <c r="B7" s="3"/>
      <c r="C7" s="4" t="s">
        <v>219</v>
      </c>
      <c r="D7" s="4"/>
      <c r="E7" s="4"/>
      <c r="F7" s="4"/>
      <c r="G7" s="4"/>
      <c r="H7" s="4"/>
    </row>
    <row r="8" ht="30" customHeight="1" spans="1:8">
      <c r="A8" s="5" t="s">
        <v>158</v>
      </c>
      <c r="B8" s="6"/>
      <c r="C8" s="3"/>
      <c r="D8" s="3" t="s">
        <v>34</v>
      </c>
      <c r="E8" s="3" t="s">
        <v>35</v>
      </c>
      <c r="F8" s="3" t="s">
        <v>36</v>
      </c>
      <c r="G8" s="5" t="s">
        <v>159</v>
      </c>
      <c r="H8" s="6"/>
    </row>
    <row r="9" ht="30" customHeight="1" spans="1:8">
      <c r="A9" s="7"/>
      <c r="B9" s="8"/>
      <c r="C9" s="3" t="s">
        <v>160</v>
      </c>
      <c r="D9" s="3">
        <v>196.09</v>
      </c>
      <c r="E9" s="3">
        <v>160.72</v>
      </c>
      <c r="F9" s="39">
        <f>E9/D9</f>
        <v>0.81962364220511</v>
      </c>
      <c r="G9" s="40">
        <f>20*F9</f>
        <v>16.3924728441022</v>
      </c>
      <c r="H9" s="40"/>
    </row>
    <row r="10" ht="30" customHeight="1" spans="1:8">
      <c r="A10" s="11" t="s">
        <v>161</v>
      </c>
      <c r="B10" s="3" t="s">
        <v>43</v>
      </c>
      <c r="C10" s="3" t="s">
        <v>44</v>
      </c>
      <c r="D10" s="11" t="s">
        <v>45</v>
      </c>
      <c r="E10" s="11"/>
      <c r="F10" s="11" t="s">
        <v>46</v>
      </c>
      <c r="G10" s="29" t="s">
        <v>47</v>
      </c>
      <c r="H10" s="29" t="s">
        <v>37</v>
      </c>
    </row>
    <row r="11" ht="28" customHeight="1" spans="1:8">
      <c r="A11" s="12"/>
      <c r="B11" s="11" t="s">
        <v>107</v>
      </c>
      <c r="C11" s="3" t="s">
        <v>49</v>
      </c>
      <c r="D11" s="3" t="s">
        <v>220</v>
      </c>
      <c r="E11" s="3"/>
      <c r="F11" s="3" t="s">
        <v>221</v>
      </c>
      <c r="G11" s="3" t="s">
        <v>221</v>
      </c>
      <c r="H11" s="3">
        <v>20</v>
      </c>
    </row>
    <row r="12" ht="28" customHeight="1" spans="1:8">
      <c r="A12" s="12"/>
      <c r="B12" s="3" t="s">
        <v>108</v>
      </c>
      <c r="C12" s="3" t="s">
        <v>57</v>
      </c>
      <c r="D12" s="3" t="s">
        <v>222</v>
      </c>
      <c r="E12" s="3"/>
      <c r="F12" s="3">
        <v>17</v>
      </c>
      <c r="G12" s="3">
        <v>17</v>
      </c>
      <c r="H12" s="3">
        <v>6.6</v>
      </c>
    </row>
    <row r="13" ht="28" customHeight="1" spans="1:8">
      <c r="A13" s="12"/>
      <c r="B13" s="3"/>
      <c r="C13" s="3" t="s">
        <v>61</v>
      </c>
      <c r="D13" s="3" t="s">
        <v>223</v>
      </c>
      <c r="E13" s="3"/>
      <c r="F13" s="3">
        <v>0</v>
      </c>
      <c r="G13" s="3">
        <v>0</v>
      </c>
      <c r="H13" s="3">
        <v>6.6</v>
      </c>
    </row>
    <row r="14" ht="28" customHeight="1" spans="1:8">
      <c r="A14" s="12"/>
      <c r="B14" s="3"/>
      <c r="C14" s="3" t="s">
        <v>64</v>
      </c>
      <c r="D14" s="3" t="s">
        <v>224</v>
      </c>
      <c r="E14" s="3"/>
      <c r="F14" s="3" t="s">
        <v>225</v>
      </c>
      <c r="G14" s="3" t="s">
        <v>225</v>
      </c>
      <c r="H14" s="3">
        <v>6.8</v>
      </c>
    </row>
    <row r="15" ht="30" customHeight="1" spans="1:8">
      <c r="A15" s="12"/>
      <c r="B15" s="3" t="s">
        <v>166</v>
      </c>
      <c r="C15" s="3" t="s">
        <v>167</v>
      </c>
      <c r="D15" s="3" t="s">
        <v>226</v>
      </c>
      <c r="E15" s="3"/>
      <c r="F15" s="17" t="s">
        <v>227</v>
      </c>
      <c r="G15" s="17" t="s">
        <v>227</v>
      </c>
      <c r="H15" s="3">
        <v>30</v>
      </c>
    </row>
    <row r="16" ht="33" customHeight="1" spans="1:8">
      <c r="A16" s="42"/>
      <c r="B16" s="3" t="s">
        <v>170</v>
      </c>
      <c r="C16" s="3" t="s">
        <v>171</v>
      </c>
      <c r="D16" s="13" t="s">
        <v>228</v>
      </c>
      <c r="E16" s="14"/>
      <c r="F16" s="17" t="s">
        <v>76</v>
      </c>
      <c r="G16" s="17" t="s">
        <v>76</v>
      </c>
      <c r="H16" s="3">
        <v>10</v>
      </c>
    </row>
    <row r="17" ht="30" customHeight="1" spans="1:8">
      <c r="A17" s="3" t="s">
        <v>96</v>
      </c>
      <c r="B17" s="40">
        <f>G9+SUM(H11:H16)</f>
        <v>96.3924728441022</v>
      </c>
      <c r="C17" s="40"/>
      <c r="D17" s="40"/>
      <c r="E17" s="40"/>
      <c r="F17" s="40"/>
      <c r="G17" s="40"/>
      <c r="H17" s="40"/>
    </row>
    <row r="18" ht="43" customHeight="1" spans="1:8">
      <c r="A18" s="21" t="s">
        <v>174</v>
      </c>
      <c r="B18" s="21"/>
      <c r="C18" s="4" t="s">
        <v>188</v>
      </c>
      <c r="D18" s="4"/>
      <c r="E18" s="4"/>
      <c r="F18" s="4"/>
      <c r="G18" s="4"/>
      <c r="H18" s="4"/>
    </row>
    <row r="19" ht="43" customHeight="1" spans="1:8">
      <c r="A19" s="21" t="s">
        <v>175</v>
      </c>
      <c r="B19" s="21"/>
      <c r="C19" s="4" t="s">
        <v>188</v>
      </c>
      <c r="D19" s="4"/>
      <c r="E19" s="4"/>
      <c r="F19" s="4"/>
      <c r="G19" s="4"/>
      <c r="H19" s="4"/>
    </row>
    <row r="20" ht="64" customHeight="1" spans="1:8">
      <c r="A20" s="3" t="s">
        <v>101</v>
      </c>
      <c r="B20" s="3"/>
      <c r="C20" s="3" t="s">
        <v>229</v>
      </c>
      <c r="D20" s="3"/>
      <c r="E20" s="3"/>
      <c r="F20" s="3"/>
      <c r="G20" s="3"/>
      <c r="H20" s="3"/>
    </row>
    <row r="21" ht="134.1" customHeight="1" spans="1:8">
      <c r="A21" s="51" t="s">
        <v>178</v>
      </c>
      <c r="B21" s="52"/>
      <c r="C21" s="52"/>
      <c r="D21" s="52"/>
      <c r="E21" s="52"/>
      <c r="F21" s="52"/>
      <c r="G21" s="52"/>
      <c r="H21" s="52"/>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scale="8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F9" sqref="F9"/>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43" t="s">
        <v>230</v>
      </c>
      <c r="B1" s="43"/>
      <c r="C1" s="43"/>
      <c r="D1" s="43"/>
      <c r="E1" s="43"/>
      <c r="F1" s="43"/>
      <c r="G1" s="43"/>
      <c r="H1" s="43"/>
    </row>
    <row r="2" ht="21" customHeight="1" spans="1:8">
      <c r="A2" s="2" t="s">
        <v>191</v>
      </c>
      <c r="B2" s="2"/>
      <c r="C2" s="2"/>
      <c r="D2" s="2"/>
      <c r="E2" s="2"/>
      <c r="F2" s="2"/>
      <c r="G2" s="2"/>
      <c r="H2" s="2"/>
    </row>
    <row r="3" ht="35" customHeight="1" spans="1:8">
      <c r="A3" s="3" t="s">
        <v>7</v>
      </c>
      <c r="B3" s="3"/>
      <c r="C3" s="3" t="s">
        <v>231</v>
      </c>
      <c r="D3" s="3"/>
      <c r="E3" s="3"/>
      <c r="F3" s="3"/>
      <c r="G3" s="3"/>
      <c r="H3" s="3"/>
    </row>
    <row r="4" ht="35" customHeight="1" spans="1:8">
      <c r="A4" s="3" t="s">
        <v>149</v>
      </c>
      <c r="B4" s="3"/>
      <c r="C4" s="4" t="s">
        <v>193</v>
      </c>
      <c r="D4" s="4"/>
      <c r="E4" s="4"/>
      <c r="F4" s="3" t="s">
        <v>151</v>
      </c>
      <c r="G4" s="3"/>
      <c r="H4" s="3" t="s">
        <v>193</v>
      </c>
    </row>
    <row r="5" ht="35" customHeight="1" spans="1:8">
      <c r="A5" s="3" t="s">
        <v>152</v>
      </c>
      <c r="B5" s="3"/>
      <c r="C5" s="4" t="s">
        <v>207</v>
      </c>
      <c r="D5" s="4"/>
      <c r="E5" s="4"/>
      <c r="F5" s="4"/>
      <c r="G5" s="4"/>
      <c r="H5" s="4"/>
    </row>
    <row r="6" ht="35" customHeight="1" spans="1:8">
      <c r="A6" s="3" t="s">
        <v>154</v>
      </c>
      <c r="B6" s="3"/>
      <c r="C6" s="4" t="s">
        <v>208</v>
      </c>
      <c r="D6" s="4"/>
      <c r="E6" s="4"/>
      <c r="F6" s="4"/>
      <c r="G6" s="4"/>
      <c r="H6" s="4"/>
    </row>
    <row r="7" ht="35" customHeight="1" spans="1:8">
      <c r="A7" s="3" t="s">
        <v>156</v>
      </c>
      <c r="B7" s="3"/>
      <c r="C7" s="4" t="s">
        <v>209</v>
      </c>
      <c r="D7" s="4"/>
      <c r="E7" s="4"/>
      <c r="F7" s="4"/>
      <c r="G7" s="4"/>
      <c r="H7" s="4"/>
    </row>
    <row r="8" ht="36" customHeight="1" spans="1:8">
      <c r="A8" s="5" t="s">
        <v>158</v>
      </c>
      <c r="B8" s="6"/>
      <c r="C8" s="3"/>
      <c r="D8" s="3" t="s">
        <v>34</v>
      </c>
      <c r="E8" s="3" t="s">
        <v>35</v>
      </c>
      <c r="F8" s="3" t="s">
        <v>36</v>
      </c>
      <c r="G8" s="5" t="s">
        <v>159</v>
      </c>
      <c r="H8" s="6"/>
    </row>
    <row r="9" ht="36" customHeight="1" spans="1:8">
      <c r="A9" s="7"/>
      <c r="B9" s="8"/>
      <c r="C9" s="3" t="s">
        <v>160</v>
      </c>
      <c r="D9" s="9">
        <v>2742.49</v>
      </c>
      <c r="E9" s="9">
        <v>2493.25</v>
      </c>
      <c r="F9" s="10">
        <f>E9/D9</f>
        <v>0.909119085210885</v>
      </c>
      <c r="G9" s="9">
        <f>F9*20</f>
        <v>18.1823817042177</v>
      </c>
      <c r="H9" s="9"/>
    </row>
    <row r="10" ht="38" customHeight="1" spans="1:8">
      <c r="A10" s="11" t="s">
        <v>161</v>
      </c>
      <c r="B10" s="3" t="s">
        <v>43</v>
      </c>
      <c r="C10" s="3" t="s">
        <v>44</v>
      </c>
      <c r="D10" s="3" t="s">
        <v>45</v>
      </c>
      <c r="E10" s="3"/>
      <c r="F10" s="3" t="s">
        <v>46</v>
      </c>
      <c r="G10" s="3" t="s">
        <v>47</v>
      </c>
      <c r="H10" s="3" t="s">
        <v>37</v>
      </c>
    </row>
    <row r="11" ht="30" customHeight="1" spans="1:8">
      <c r="A11" s="12"/>
      <c r="B11" s="3" t="s">
        <v>232</v>
      </c>
      <c r="C11" s="3" t="s">
        <v>49</v>
      </c>
      <c r="D11" s="13" t="s">
        <v>195</v>
      </c>
      <c r="E11" s="14"/>
      <c r="F11" s="3" t="s">
        <v>80</v>
      </c>
      <c r="G11" s="3" t="s">
        <v>80</v>
      </c>
      <c r="H11" s="3">
        <v>20</v>
      </c>
    </row>
    <row r="12" ht="22" customHeight="1" spans="1:8">
      <c r="A12" s="12"/>
      <c r="B12" s="3" t="s">
        <v>19</v>
      </c>
      <c r="C12" s="3" t="s">
        <v>57</v>
      </c>
      <c r="D12" s="3" t="s">
        <v>233</v>
      </c>
      <c r="E12" s="3"/>
      <c r="F12" s="3" t="s">
        <v>234</v>
      </c>
      <c r="G12" s="3" t="s">
        <v>235</v>
      </c>
      <c r="H12" s="3">
        <v>4</v>
      </c>
    </row>
    <row r="13" ht="22" customHeight="1" spans="1:8">
      <c r="A13" s="12"/>
      <c r="B13" s="3"/>
      <c r="C13" s="3" t="s">
        <v>61</v>
      </c>
      <c r="D13" s="45" t="s">
        <v>236</v>
      </c>
      <c r="E13" s="45"/>
      <c r="F13" s="15">
        <v>0</v>
      </c>
      <c r="G13" s="15">
        <v>0</v>
      </c>
      <c r="H13" s="3">
        <v>6</v>
      </c>
    </row>
    <row r="14" ht="22" customHeight="1" spans="1:8">
      <c r="A14" s="12"/>
      <c r="B14" s="3"/>
      <c r="C14" s="3" t="s">
        <v>64</v>
      </c>
      <c r="D14" s="45" t="s">
        <v>237</v>
      </c>
      <c r="E14" s="45"/>
      <c r="F14" s="15" t="s">
        <v>238</v>
      </c>
      <c r="G14" s="15" t="s">
        <v>238</v>
      </c>
      <c r="H14" s="3">
        <v>6</v>
      </c>
    </row>
    <row r="15" ht="36" customHeight="1" spans="1:8">
      <c r="A15" s="12"/>
      <c r="B15" s="11" t="s">
        <v>20</v>
      </c>
      <c r="C15" s="3" t="s">
        <v>200</v>
      </c>
      <c r="D15" s="3" t="s">
        <v>239</v>
      </c>
      <c r="E15" s="3"/>
      <c r="F15" s="3" t="s">
        <v>240</v>
      </c>
      <c r="G15" s="3" t="s">
        <v>240</v>
      </c>
      <c r="H15" s="3">
        <v>30</v>
      </c>
    </row>
    <row r="16" ht="45" customHeight="1" spans="1:8">
      <c r="A16" s="12"/>
      <c r="B16" s="3" t="s">
        <v>216</v>
      </c>
      <c r="C16" s="3" t="s">
        <v>202</v>
      </c>
      <c r="D16" s="3" t="s">
        <v>241</v>
      </c>
      <c r="E16" s="3"/>
      <c r="F16" s="48" t="s">
        <v>76</v>
      </c>
      <c r="G16" s="49">
        <v>0.95</v>
      </c>
      <c r="H16" s="3">
        <v>10</v>
      </c>
    </row>
    <row r="17" ht="30" customHeight="1" spans="1:8">
      <c r="A17" s="3" t="s">
        <v>96</v>
      </c>
      <c r="B17" s="9">
        <f>SUM(H12:H16)+G9+H11</f>
        <v>94.1823817042177</v>
      </c>
      <c r="C17" s="9"/>
      <c r="D17" s="9"/>
      <c r="E17" s="9"/>
      <c r="F17" s="9"/>
      <c r="G17" s="9"/>
      <c r="H17" s="9"/>
    </row>
    <row r="18" ht="45" customHeight="1" spans="1:8">
      <c r="A18" s="3" t="s">
        <v>174</v>
      </c>
      <c r="B18" s="3"/>
      <c r="C18" s="4" t="s">
        <v>118</v>
      </c>
      <c r="D18" s="4"/>
      <c r="E18" s="4"/>
      <c r="F18" s="4"/>
      <c r="G18" s="4"/>
      <c r="H18" s="4"/>
    </row>
    <row r="19" ht="45" customHeight="1" spans="1:8">
      <c r="A19" s="3" t="s">
        <v>175</v>
      </c>
      <c r="B19" s="3"/>
      <c r="C19" s="4" t="s">
        <v>242</v>
      </c>
      <c r="D19" s="4"/>
      <c r="E19" s="4"/>
      <c r="F19" s="4"/>
      <c r="G19" s="4"/>
      <c r="H19" s="4"/>
    </row>
    <row r="20" ht="72" customHeight="1" spans="1:8">
      <c r="A20" s="3" t="s">
        <v>101</v>
      </c>
      <c r="B20" s="3"/>
      <c r="C20" s="3" t="s">
        <v>243</v>
      </c>
      <c r="D20" s="3"/>
      <c r="E20" s="3"/>
      <c r="F20" s="3"/>
      <c r="G20" s="3"/>
      <c r="H20" s="3"/>
    </row>
    <row r="21" ht="108" customHeight="1" spans="1:8">
      <c r="A21" s="51" t="s">
        <v>178</v>
      </c>
      <c r="B21" s="52"/>
      <c r="C21" s="52"/>
      <c r="D21" s="52"/>
      <c r="E21" s="52"/>
      <c r="F21" s="52"/>
      <c r="G21" s="52"/>
      <c r="H21" s="52"/>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pageSetup paperSize="9" scale="8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部门整体汇总表</vt:lpstr>
      <vt:lpstr>整体自评表</vt:lpstr>
      <vt:lpstr>项目自评汇总表</vt:lpstr>
      <vt:lpstr>党建经费</vt:lpstr>
      <vt:lpstr>援疆补贴</vt:lpstr>
      <vt:lpstr>教师待遇</vt:lpstr>
      <vt:lpstr>临聘人员工资</vt:lpstr>
      <vt:lpstr>校车补贴</vt:lpstr>
      <vt:lpstr>校园安保</vt:lpstr>
      <vt:lpstr>定额补助</vt:lpstr>
      <vt:lpstr>职业教育经费</vt:lpstr>
      <vt:lpstr>课后服务贫困生补贴</vt:lpstr>
      <vt:lpstr>美联学校经费</vt:lpstr>
      <vt:lpstr>华师合作办学</vt:lpstr>
      <vt:lpstr>襄阳五中合作办学</vt:lpstr>
      <vt:lpstr>区级公用经费</vt:lpstr>
      <vt:lpstr>美联学校公用经费</vt:lpstr>
      <vt:lpstr>校舍维修</vt:lpstr>
      <vt:lpstr>义务段学校教辅费</vt:lpstr>
      <vt:lpstr>普惠性民办幼儿园奖补资金</vt:lpstr>
      <vt:lpstr>资助专项</vt:lpstr>
      <vt:lpstr>中职免学费</vt:lpstr>
      <vt:lpstr>校园责任险</vt:lpstr>
      <vt:lpstr>珠心算</vt:lpstr>
      <vt:lpstr>教保专项</vt:lpstr>
      <vt:lpstr>非编教师</vt:lpstr>
      <vt:lpstr>中小学聘用制教师经费</vt:lpstr>
      <vt:lpstr>教育教学</vt:lpstr>
      <vt:lpstr>购买服务幼儿园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四块钱</cp:lastModifiedBy>
  <dcterms:created xsi:type="dcterms:W3CDTF">2022-01-13T09:26:00Z</dcterms:created>
  <dcterms:modified xsi:type="dcterms:W3CDTF">2025-10-24T09:02:29Z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75C1BBC14FB744C3997575F58FB50B2F</vt:lpwstr>
  </property>
  <property fmtid="{D5CDD505-2E9C-101B-9397-08002B2CF9AE}" pid="3" name="KSOProductBuildVer">
    <vt:lpwstr>2052-12.1.0.23125</vt:lpwstr>
  </property>
</Properties>
</file>