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98" activeTab="2"/>
  </bookViews>
  <sheets>
    <sheet name="部门整体统计表" sheetId="21" r:id="rId1"/>
    <sheet name="部门整体" sheetId="1" r:id="rId2"/>
    <sheet name="项目自评汇总表" sheetId="3" r:id="rId3"/>
    <sheet name="党建经费" sheetId="4" r:id="rId4"/>
    <sheet name="定额补助" sheetId="5" r:id="rId5"/>
    <sheet name="区级公用经费" sheetId="6" r:id="rId6"/>
    <sheet name="教育教学工作经费-教工科专项" sheetId="11" r:id="rId7"/>
    <sheet name="校园安保" sheetId="12" r:id="rId8"/>
    <sheet name="教育教学工作经费-招办专项" sheetId="15" r:id="rId9"/>
    <sheet name="临聘人员工资" sheetId="16" r:id="rId10"/>
    <sheet name="中小学聘用制教师经费" sheetId="17" r:id="rId11"/>
    <sheet name="义务段学校教辅费" sheetId="18" r:id="rId12"/>
    <sheet name="教师待遇(班主任津贴)" sheetId="19" r:id="rId13"/>
    <sheet name="困难学生及小规模学校课后服务财政补贴" sheetId="20" r:id="rId14"/>
  </sheets>
  <definedNames>
    <definedName name="_xlnm.Print_Area" localSheetId="4">定额补助!$A$1:$H$19</definedName>
    <definedName name="_xlnm.Print_Area" localSheetId="6">'教育教学工作经费-教工科专项'!$A$1:$H$19</definedName>
    <definedName name="_xlnm.Print_Area" localSheetId="7">校园安保!$A$1:$H$19</definedName>
    <definedName name="_xlnm.Print_Area" localSheetId="8">'教育教学工作经费-招办专项'!$A$1:$H$19</definedName>
    <definedName name="_xlnm.Print_Area" localSheetId="9">临聘人员工资!$A$1:$H$19</definedName>
    <definedName name="_xlnm.Print_Area" localSheetId="10">中小学聘用制教师经费!$A$1:$H$19</definedName>
    <definedName name="_xlnm.Print_Area" localSheetId="11">义务段学校教辅费!$A$1:$H$19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<sst xmlns="http://schemas.openxmlformats.org/spreadsheetml/2006/main" count="761" uniqueCount="203">
  <si>
    <t>2024年度东西湖区整体自评统计表</t>
  </si>
  <si>
    <t>填表人：吴曦卉</t>
  </si>
  <si>
    <t>联系电话：83382785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</si>
  <si>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</si>
  <si>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</si>
  <si>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</si>
  <si>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</si>
  <si>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</si>
  <si>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</si>
  <si>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</si>
  <si>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</si>
  <si>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</si>
  <si>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</si>
  <si>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</si>
  <si>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</si>
  <si>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</si>
  <si>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</si>
  <si>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</si>
  <si>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</si>
  <si>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</si>
  <si>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</si>
  <si>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</si>
  <si>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</si>
  <si>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038115</t>
  </si>
  <si>
    <t>武汉市东西湖初级中学</t>
  </si>
  <si>
    <t>部门整体</t>
  </si>
  <si>
    <t>2024年度武汉市东西湖初级中学
部门整体绩效自评表</t>
  </si>
  <si>
    <t xml:space="preserve">　　单位名称：武汉市东西湖初级中学                           </t>
  </si>
  <si>
    <t xml:space="preserve">                填报日期：  2025年04月12日</t>
  </si>
  <si>
    <t>单位名称</t>
  </si>
  <si>
    <t>基本支出总额</t>
  </si>
  <si>
    <t>项目支出总额</t>
  </si>
  <si>
    <t>预算执行情况（万元）
（20分）</t>
  </si>
  <si>
    <t>预算数（A）</t>
  </si>
  <si>
    <t>执行数（B）</t>
  </si>
  <si>
    <t>执行率（B/A）</t>
  </si>
  <si>
    <t>得分</t>
  </si>
  <si>
    <t>（20分*执行率）</t>
  </si>
  <si>
    <t>部门整体支出总额</t>
  </si>
  <si>
    <t>年度绩效目标</t>
  </si>
  <si>
    <t>通过项目的实施，进一步提高我校的质量，办人民满意的教育。激发我校教师工作的积极性，促进教师的专业发展。
在严格执行上级财经纪律制度的前提下，2023年度完成各项资金支出进度要求，保障学校各项工作顺利开展。</t>
  </si>
  <si>
    <t>年度绩效指标</t>
  </si>
  <si>
    <t>一级指标</t>
  </si>
  <si>
    <t>二级指标</t>
  </si>
  <si>
    <t>三级指标</t>
  </si>
  <si>
    <t>年初目标值（A）</t>
  </si>
  <si>
    <t>实际完成值（B）</t>
  </si>
  <si>
    <t>经济成本指标</t>
  </si>
  <si>
    <t>教学成本控制率</t>
  </si>
  <si>
    <t>数量指标</t>
  </si>
  <si>
    <t>各项业务工作安排完成率</t>
  </si>
  <si>
    <t>质量指标</t>
  </si>
  <si>
    <t xml:space="preserve">人员经费及公用经费预算控制率
</t>
  </si>
  <si>
    <t>社会效益指标</t>
  </si>
  <si>
    <t>提升教育教学质量</t>
  </si>
  <si>
    <t>提升单位形象</t>
  </si>
  <si>
    <t>提升</t>
  </si>
  <si>
    <t>满意度指标
（10分）</t>
  </si>
  <si>
    <t xml:space="preserve">   群众满意度  指标</t>
  </si>
  <si>
    <t>社会满意度</t>
  </si>
  <si>
    <t>95%以上</t>
  </si>
  <si>
    <t>总分</t>
  </si>
  <si>
    <t>偏差大或目标未完成原因分析</t>
  </si>
  <si>
    <t>无</t>
  </si>
  <si>
    <t>改进措施及结果应用方案</t>
  </si>
  <si>
    <t>我校虽制定了绩效目标，但绩效目标指标值不量化，有部分绩效目标不够细化、明确，不便于与项目实施效果进行对比分析。今后将进一步完善绩效目标，加强绩效目标与计划期内的任务数相对应性、与预算确定的资金量相匹配性。</t>
  </si>
  <si>
    <t>单位主要负责人
签批意见</t>
  </si>
  <si>
    <t xml:space="preserve">                                            
                签名：               
                           年      月      日</t>
  </si>
  <si>
    <t>2024年度武汉市东西湖初级中学部门项目绩效自评情况汇总表</t>
  </si>
  <si>
    <t>联系电话：13627250780</t>
  </si>
  <si>
    <t>项目自评得分</t>
  </si>
  <si>
    <t>党建经费</t>
  </si>
  <si>
    <t>由于请款进度较慢，未能完成党建经费的使用。</t>
  </si>
  <si>
    <t>定额补助</t>
  </si>
  <si>
    <t>区级公用经费</t>
  </si>
  <si>
    <t>教育教学工作经费-教工科专项</t>
  </si>
  <si>
    <t>校园安保</t>
  </si>
  <si>
    <t>教育教学工作经费-招办专项</t>
  </si>
  <si>
    <t>临聘人员工资</t>
  </si>
  <si>
    <t>部分临聘教师中途辞职。</t>
  </si>
  <si>
    <t>中小学聘用制教师经费</t>
  </si>
  <si>
    <t>义务段学校教辅费</t>
  </si>
  <si>
    <t>教师待遇(班主任津贴)</t>
  </si>
  <si>
    <t>困难学生及小规模学校课后服务财政补贴</t>
  </si>
  <si>
    <r>
      <rPr>
        <sz val="20"/>
        <color theme="1"/>
        <rFont val="方正小标宋简体"/>
        <charset val="134"/>
      </rPr>
      <t>2024年度武汉市东西湖初级中学</t>
    </r>
    <r>
      <rPr>
        <u/>
        <sz val="20"/>
        <color theme="1"/>
        <rFont val="方正小标宋简体"/>
        <charset val="134"/>
      </rPr>
      <t xml:space="preserve">
</t>
    </r>
    <r>
      <rPr>
        <sz val="20"/>
        <color theme="1"/>
        <rFont val="方正小标宋简体"/>
        <charset val="134"/>
      </rPr>
      <t>党建经费项目绩效自评表</t>
    </r>
  </si>
  <si>
    <t>单位名称：武汉市东西湖初级中学                       填报日期： 2025年04月12日</t>
  </si>
  <si>
    <t>主管部门</t>
  </si>
  <si>
    <t>武汉市东西湖区教育局</t>
  </si>
  <si>
    <t>项目实施单位</t>
  </si>
  <si>
    <t>项目类别</t>
  </si>
  <si>
    <t>1、部门预算项目   □   2、区直专项   □</t>
  </si>
  <si>
    <t>项目属性</t>
  </si>
  <si>
    <t>1、持续性项目     □   2、新增性项目 □</t>
  </si>
  <si>
    <t>项目类型</t>
  </si>
  <si>
    <t>1、常年性项目     □   2、延续性项目 □      3、一次性项目 □</t>
  </si>
  <si>
    <t>预算执行
情况（万元）
（20分）</t>
  </si>
  <si>
    <t>得分
（20分*执行率）</t>
  </si>
  <si>
    <t>年度财政资金总额</t>
  </si>
  <si>
    <t>年度
绩效
目标</t>
  </si>
  <si>
    <t>成本指标（20分）</t>
  </si>
  <si>
    <t>经济成本
指标</t>
  </si>
  <si>
    <t>党员人均活动成本</t>
  </si>
  <si>
    <t>不低于200元/人</t>
  </si>
  <si>
    <t>产出
指标
（20分）</t>
  </si>
  <si>
    <t>党员培训人数</t>
  </si>
  <si>
    <t>开展好“三会一课”、主题党日活动、党员和入党积极分子教育培训、购买书籍，学习调研等红色教育活动　</t>
  </si>
  <si>
    <t>按照上级党员教育培训工作要求完成各项培训教育活动</t>
  </si>
  <si>
    <t>完成</t>
  </si>
  <si>
    <t>社会效益
指标</t>
  </si>
  <si>
    <t>提高全区教育系统党员的政治素质和服务质量　活动长效影响度及在全系统营造良好风气</t>
  </si>
  <si>
    <t>　弘扬“三种精神”，按照“五化”标准，建强基层党组织；深化“五亮”行动，提高作风建设。</t>
  </si>
  <si>
    <t>提高</t>
  </si>
  <si>
    <t>服务对象
满意度指标</t>
  </si>
  <si>
    <t>群众满意度</t>
  </si>
  <si>
    <t>≥90%</t>
  </si>
  <si>
    <t>偏差大或
目标未完成
原因分析</t>
  </si>
  <si>
    <t>由于请款进度较慢，未能完成党建经费项目的使用</t>
  </si>
  <si>
    <t>改进措施及
结果应用方案</t>
  </si>
  <si>
    <t>进一步细化预算项目指标值，提高项目实施效果。</t>
  </si>
  <si>
    <t xml:space="preserve">    
                          签名：               
                                                年    月     日</t>
  </si>
  <si>
    <r>
      <rPr>
        <sz val="20"/>
        <color theme="1"/>
        <rFont val="方正小标宋简体"/>
        <charset val="134"/>
      </rPr>
      <t>2024年度武汉市东西湖初级中学</t>
    </r>
    <r>
      <rPr>
        <u/>
        <sz val="20"/>
        <color theme="1"/>
        <rFont val="方正小标宋简体"/>
        <charset val="134"/>
      </rPr>
      <t xml:space="preserve">
</t>
    </r>
    <r>
      <rPr>
        <sz val="20"/>
        <color theme="1"/>
        <rFont val="方正小标宋简体"/>
        <charset val="134"/>
      </rPr>
      <t>定额补助项目绩效自评表</t>
    </r>
  </si>
  <si>
    <t>单位名称：武汉市东西湖初级中学                   填报日期：2025年04月12日</t>
  </si>
  <si>
    <r>
      <rPr>
        <sz val="10.5"/>
        <color theme="1"/>
        <rFont val="宋体"/>
        <charset val="134"/>
      </rPr>
      <t>1、常年性项目</t>
    </r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2、延续性项目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   </t>
    </r>
    <r>
      <rPr>
        <sz val="10.5"/>
        <color theme="1"/>
        <rFont val="宋体"/>
        <charset val="134"/>
      </rPr>
      <t>3、一次性项目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</si>
  <si>
    <t>伙食补助标准　</t>
  </si>
  <si>
    <t>6600元每人每年</t>
  </si>
  <si>
    <t>补助在职教职工人次数数</t>
  </si>
  <si>
    <t>补助覆盖率</t>
  </si>
  <si>
    <t>保障教职工基本需求，提高教师生活质量　</t>
  </si>
  <si>
    <t>保障</t>
  </si>
  <si>
    <t>教职工满意度</t>
  </si>
  <si>
    <t xml:space="preserve">    
 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</si>
  <si>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</si>
  <si>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r>
      <rPr>
        <sz val="20"/>
        <color theme="1"/>
        <rFont val="方正小标宋简体"/>
        <charset val="134"/>
      </rPr>
      <t>2024年度武汉市东西湖初级中学</t>
    </r>
    <r>
      <rPr>
        <u/>
        <sz val="20"/>
        <color theme="1"/>
        <rFont val="方正小标宋简体"/>
        <charset val="134"/>
      </rPr>
      <t xml:space="preserve">
</t>
    </r>
    <r>
      <rPr>
        <sz val="20"/>
        <color theme="1"/>
        <rFont val="方正小标宋简体"/>
        <charset val="134"/>
      </rPr>
      <t>区级公用经费项目绩效自评表</t>
    </r>
  </si>
  <si>
    <t>单位名称：武汉市东西湖初级中学                       填报日期：2025年04月12日</t>
  </si>
  <si>
    <t>初中公用经费生均标准</t>
  </si>
  <si>
    <t>402元/生</t>
  </si>
  <si>
    <t>初中公用经费人数</t>
  </si>
  <si>
    <t>初中公用经费补助学校数</t>
  </si>
  <si>
    <t>保障学校日常运转　</t>
  </si>
  <si>
    <t>教育教学活动顺利开展</t>
  </si>
  <si>
    <t>顺利开展</t>
  </si>
  <si>
    <t>可持续
影响指标</t>
  </si>
  <si>
    <t>教育教学质量稳步提升</t>
  </si>
  <si>
    <t>师生满意率</t>
  </si>
  <si>
    <t>将加大资金使用效率，高质量完成项目执行效果。</t>
  </si>
  <si>
    <t xml:space="preserve">  
                          签名：               
                                                年    月     日</t>
  </si>
  <si>
    <r>
      <rPr>
        <sz val="20"/>
        <color theme="1"/>
        <rFont val="方正小标宋简体"/>
        <charset val="134"/>
      </rPr>
      <t>2024年度武汉市东西湖初级中学</t>
    </r>
    <r>
      <rPr>
        <u/>
        <sz val="20"/>
        <color theme="1"/>
        <rFont val="方正小标宋简体"/>
        <charset val="134"/>
      </rPr>
      <t xml:space="preserve">
</t>
    </r>
    <r>
      <rPr>
        <sz val="20"/>
        <color theme="1"/>
        <rFont val="方正小标宋简体"/>
        <charset val="134"/>
      </rPr>
      <t>教育教学工作经费-教工科专项项目绩效自评表</t>
    </r>
  </si>
  <si>
    <t>不超过预算</t>
  </si>
  <si>
    <t>未超过预算</t>
  </si>
  <si>
    <t>教育保障数量</t>
  </si>
  <si>
    <t>1个</t>
  </si>
  <si>
    <t>保障学校日常运转</t>
  </si>
  <si>
    <t>提升公办学校基础环境</t>
  </si>
  <si>
    <t xml:space="preserve">   
                          签名：               
                                                年    月     日</t>
  </si>
  <si>
    <r>
      <rPr>
        <sz val="20"/>
        <color theme="1"/>
        <rFont val="方正小标宋简体"/>
        <charset val="134"/>
      </rPr>
      <t>2024年度武汉市东西湖初级中学</t>
    </r>
    <r>
      <rPr>
        <u/>
        <sz val="20"/>
        <color theme="1"/>
        <rFont val="方正小标宋简体"/>
        <charset val="134"/>
      </rPr>
      <t xml:space="preserve">
</t>
    </r>
    <r>
      <rPr>
        <sz val="20"/>
        <color theme="1"/>
        <rFont val="方正小标宋简体"/>
        <charset val="134"/>
      </rPr>
      <t>校园安保项目绩效自评表</t>
    </r>
  </si>
  <si>
    <t>单位名称：武汉市东西湖初级中学                         填报日期：2025年04月12日</t>
  </si>
  <si>
    <t>不超过预算标准</t>
  </si>
  <si>
    <t>24万元</t>
  </si>
  <si>
    <t>22万元</t>
  </si>
  <si>
    <t>保安人数</t>
  </si>
  <si>
    <t>4人</t>
  </si>
  <si>
    <t>责任事故</t>
  </si>
  <si>
    <t>2024年全年</t>
  </si>
  <si>
    <t>进一步提高资金使用效率。</t>
  </si>
  <si>
    <r>
      <rPr>
        <sz val="20"/>
        <color theme="1"/>
        <rFont val="方正小标宋简体"/>
        <charset val="134"/>
      </rPr>
      <t>2024年度武汉市东西湖初级中学</t>
    </r>
    <r>
      <rPr>
        <u/>
        <sz val="20"/>
        <color theme="1"/>
        <rFont val="方正小标宋简体"/>
        <charset val="134"/>
      </rPr>
      <t xml:space="preserve">
</t>
    </r>
    <r>
      <rPr>
        <sz val="20"/>
        <color theme="1"/>
        <rFont val="方正小标宋简体"/>
        <charset val="134"/>
      </rPr>
      <t>教育教学工作经费-招办专项项目绩效自评表</t>
    </r>
  </si>
  <si>
    <t>≤100%</t>
  </si>
  <si>
    <t>标准化考点升级改造正常运转考场数量</t>
  </si>
  <si>
    <t>验收合格率</t>
  </si>
  <si>
    <t>提升考试管理水平和质量,形成标准化防控的氛围</t>
  </si>
  <si>
    <t xml:space="preserve">   
                          签名：               
                                                年    月     日</t>
  </si>
  <si>
    <r>
      <rPr>
        <sz val="20"/>
        <color theme="1"/>
        <rFont val="方正小标宋简体"/>
        <charset val="134"/>
      </rPr>
      <t>2024年度武汉市东西湖初级中学</t>
    </r>
    <r>
      <rPr>
        <u/>
        <sz val="20"/>
        <color theme="1"/>
        <rFont val="方正小标宋简体"/>
        <charset val="134"/>
      </rPr>
      <t xml:space="preserve">
</t>
    </r>
    <r>
      <rPr>
        <sz val="20"/>
        <color theme="1"/>
        <rFont val="方正小标宋简体"/>
        <charset val="134"/>
      </rPr>
      <t>临聘人员工资项目绩效自评表</t>
    </r>
  </si>
  <si>
    <t>严格按文件执行</t>
  </si>
  <si>
    <t>按文件执行</t>
  </si>
  <si>
    <t>发放到位人数</t>
  </si>
  <si>
    <t>全部</t>
  </si>
  <si>
    <t>提高教育教学质量，促进教育发展</t>
  </si>
  <si>
    <t>满足各学校教学工作需求，确保学校教育教学工作正常进行</t>
  </si>
  <si>
    <t>确保</t>
  </si>
  <si>
    <r>
      <rPr>
        <sz val="20"/>
        <color theme="1"/>
        <rFont val="方正小标宋简体"/>
        <charset val="134"/>
      </rPr>
      <t>2024年度武汉市东西湖初级中学</t>
    </r>
    <r>
      <rPr>
        <u/>
        <sz val="20"/>
        <color theme="1"/>
        <rFont val="方正小标宋简体"/>
        <charset val="134"/>
      </rPr>
      <t xml:space="preserve">
</t>
    </r>
    <r>
      <rPr>
        <sz val="20"/>
        <color theme="1"/>
        <rFont val="方正小标宋简体"/>
        <charset val="134"/>
      </rPr>
      <t>中小学聘用制教师经费项目绩效自评表</t>
    </r>
  </si>
  <si>
    <t>中小学聘用制教师经费支出</t>
  </si>
  <si>
    <t>832.92万元</t>
  </si>
  <si>
    <t>707.12万元</t>
  </si>
  <si>
    <t>中小学聘用制教师人数</t>
  </si>
  <si>
    <t>42人</t>
  </si>
  <si>
    <t>保障教师利益</t>
  </si>
  <si>
    <r>
      <rPr>
        <sz val="20"/>
        <color theme="1"/>
        <rFont val="方正小标宋简体"/>
        <charset val="134"/>
      </rPr>
      <t>2024年度武汉市东西湖初级中学</t>
    </r>
    <r>
      <rPr>
        <u/>
        <sz val="20"/>
        <color theme="1"/>
        <rFont val="方正小标宋简体"/>
        <charset val="134"/>
      </rPr>
      <t xml:space="preserve">
</t>
    </r>
    <r>
      <rPr>
        <sz val="20"/>
        <color theme="1"/>
        <rFont val="方正小标宋简体"/>
        <charset val="134"/>
      </rPr>
      <t>义务段学校教辅费项目绩效自评表</t>
    </r>
  </si>
  <si>
    <t>严格按文件执行　</t>
  </si>
  <si>
    <t>按时完成</t>
  </si>
  <si>
    <t>数量指标教辅费发放率</t>
  </si>
  <si>
    <t>教科书是否按时发放</t>
  </si>
  <si>
    <t>减轻家长负担，保障义务段学生入学</t>
  </si>
  <si>
    <t>减轻</t>
  </si>
  <si>
    <r>
      <rPr>
        <sz val="20"/>
        <color theme="1"/>
        <rFont val="方正小标宋简体"/>
        <charset val="134"/>
      </rPr>
      <t>2024年度武汉市东西湖初级中学</t>
    </r>
    <r>
      <rPr>
        <u/>
        <sz val="20"/>
        <color theme="1"/>
        <rFont val="方正小标宋简体"/>
        <charset val="134"/>
      </rPr>
      <t xml:space="preserve">
</t>
    </r>
    <r>
      <rPr>
        <sz val="20"/>
        <color theme="1"/>
        <rFont val="方正小标宋简体"/>
        <charset val="134"/>
      </rPr>
      <t>教师待遇(班主任津贴)项目绩效自评表</t>
    </r>
  </si>
  <si>
    <t>初中班主任津贴标准</t>
  </si>
  <si>
    <t>200元/月</t>
  </si>
  <si>
    <t>初中班主任人数</t>
  </si>
  <si>
    <t>20人</t>
  </si>
  <si>
    <t>提高教育教学水平</t>
  </si>
  <si>
    <t xml:space="preserve">   
                         签名：               
                                                年    月     日</t>
  </si>
  <si>
    <r>
      <rPr>
        <sz val="20"/>
        <color theme="1"/>
        <rFont val="方正小标宋简体"/>
        <charset val="134"/>
      </rPr>
      <t>2024年度武汉市东西湖初级中学</t>
    </r>
    <r>
      <rPr>
        <u/>
        <sz val="20"/>
        <color theme="1"/>
        <rFont val="方正小标宋简体"/>
        <charset val="134"/>
      </rPr>
      <t xml:space="preserve">
</t>
    </r>
    <r>
      <rPr>
        <sz val="20"/>
        <color theme="1"/>
        <rFont val="方正小标宋简体"/>
        <charset val="134"/>
      </rPr>
      <t>困难学生及小规模学校课后服务财政补贴项目绩效自评表</t>
    </r>
  </si>
  <si>
    <t>数量指标补贴费发放率</t>
  </si>
  <si>
    <t>是否按时发放</t>
  </si>
  <si>
    <t xml:space="preserve">
                         签名：               
                                                年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</si>
</sst>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20"/>
      <name val="宋体"/>
      <charset val="134"/>
    </font>
    <font>
      <sz val="10.5"/>
      <name val="宋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永中宋体"/>
      <charset val="134"/>
    </font>
    <font>
      <u/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Protection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3">
    <xf numFmtId="0" fontId="0" fillId="0" borderId="0" xfId="0" applyAlignment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0" fontId="0" fillId="0" borderId="0" xfId="3" applyNumberFormat="1" applyFill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10" fontId="7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0" fontId="12" fillId="0" borderId="1" xfId="3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9" fontId="12" fillId="0" borderId="0" xfId="3" applyFont="1" applyAlignment="1">
      <alignment horizontal="center" vertical="center"/>
    </xf>
    <xf numFmtId="178" fontId="12" fillId="0" borderId="1" xfId="0" applyNumberFormat="1" applyFont="1" applyFill="1" applyBorder="1" applyAlignment="1">
      <alignment horizontal="left" vertical="center" wrapText="1"/>
    </xf>
    <xf numFmtId="178" fontId="0" fillId="0" borderId="0" xfId="0" applyNumberFormat="1" applyFill="1" applyAlignment="1">
      <alignment vertical="center"/>
    </xf>
    <xf numFmtId="9" fontId="1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vertical="center"/>
    </xf>
    <xf numFmtId="10" fontId="1" fillId="0" borderId="0" xfId="0" applyNumberFormat="1" applyFont="1" applyFill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0" fontId="10" fillId="0" borderId="0" xfId="52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 wrapText="1"/>
    </xf>
    <xf numFmtId="10" fontId="0" fillId="0" borderId="0" xfId="52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10" fontId="8" fillId="0" borderId="1" xfId="52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06年附加预算表" xfId="50"/>
    <cellStyle name="常规 3" xfId="51"/>
    <cellStyle name="百分比 5" xfId="52"/>
  </cellStyles>
  <tableStyles count="0" defaultTableStyle="TableStyleMedium2" defaultPivotStyle="PivotStyleLight16"/>
  <colors>
    <mruColors>
      <color rgb="0033996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workbookViewId="0">
      <selection activeCell="H24" sqref="H24"/>
    </sheetView>
  </sheetViews>
  <sheetFormatPr defaultColWidth="9" defaultRowHeight="13.5"/>
  <cols>
    <col min="1" max="4" width="9" style="82"/>
    <col min="5" max="5" width="9" style="1"/>
    <col min="6" max="6" width="10.375" style="83" customWidth="1"/>
    <col min="7" max="7" width="9.625" style="83" customWidth="1"/>
    <col min="8" max="8" width="11.5" style="83"/>
    <col min="9" max="9" width="13.5" style="83" customWidth="1"/>
    <col min="10" max="10" width="9.875" style="84" customWidth="1"/>
    <col min="11" max="11" width="12.625" style="82"/>
    <col min="12" max="16" width="9" style="82"/>
    <col min="17" max="17" width="15.375" style="82" customWidth="1"/>
    <col min="18" max="16384" width="9" style="1"/>
  </cols>
  <sheetData>
    <row r="1" s="1" customFormat="1" ht="27" spans="1:17">
      <c r="A1" s="39" t="s">
        <v>0</v>
      </c>
      <c r="B1" s="39"/>
      <c r="C1" s="39"/>
      <c r="D1" s="40"/>
      <c r="E1" s="40"/>
      <c r="F1" s="85"/>
      <c r="G1" s="85"/>
      <c r="H1" s="85"/>
      <c r="I1" s="85"/>
      <c r="J1" s="94"/>
      <c r="K1" s="40"/>
      <c r="L1" s="40"/>
      <c r="M1" s="40"/>
      <c r="N1" s="40"/>
      <c r="O1" s="40"/>
      <c r="P1" s="40"/>
      <c r="Q1" s="40"/>
    </row>
    <row r="2" s="1" customFormat="1" ht="14.25" spans="1:17">
      <c r="A2" s="86" t="s">
        <v>1</v>
      </c>
      <c r="B2" s="86"/>
      <c r="C2" s="86"/>
      <c r="D2" s="86"/>
      <c r="E2" s="86"/>
      <c r="F2" s="87" t="s">
        <v>2</v>
      </c>
      <c r="G2" s="87"/>
      <c r="H2" s="87"/>
      <c r="I2" s="95"/>
      <c r="J2" s="96"/>
      <c r="K2" s="86"/>
      <c r="L2" s="86"/>
      <c r="M2" s="86"/>
      <c r="N2" s="86"/>
      <c r="O2" s="86"/>
      <c r="P2" s="86"/>
      <c r="Q2" s="86" t="s">
        <v>3</v>
      </c>
    </row>
    <row r="3" s="1" customFormat="1" spans="1:17">
      <c r="A3" s="42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88" t="s">
        <v>9</v>
      </c>
      <c r="G3" s="88"/>
      <c r="H3" s="88"/>
      <c r="I3" s="97" t="s">
        <v>10</v>
      </c>
      <c r="J3" s="98" t="s">
        <v>11</v>
      </c>
      <c r="K3" s="49" t="s">
        <v>12</v>
      </c>
      <c r="L3" s="49"/>
      <c r="M3" s="49"/>
      <c r="N3" s="49"/>
      <c r="O3" s="49"/>
      <c r="P3" s="50"/>
      <c r="Q3" s="101" t="s">
        <v>13</v>
      </c>
    </row>
    <row r="4" s="1" customFormat="1" ht="40.5" spans="1:17">
      <c r="A4" s="44"/>
      <c r="B4" s="44"/>
      <c r="C4" s="44"/>
      <c r="D4" s="44"/>
      <c r="E4" s="44"/>
      <c r="F4" s="89" t="s">
        <v>14</v>
      </c>
      <c r="G4" s="89" t="s">
        <v>15</v>
      </c>
      <c r="H4" s="89" t="s">
        <v>16</v>
      </c>
      <c r="I4" s="89"/>
      <c r="J4" s="98"/>
      <c r="K4" s="50" t="s">
        <v>17</v>
      </c>
      <c r="L4" s="43" t="s">
        <v>18</v>
      </c>
      <c r="M4" s="43" t="s">
        <v>19</v>
      </c>
      <c r="N4" s="43" t="s">
        <v>20</v>
      </c>
      <c r="O4" s="43" t="s">
        <v>21</v>
      </c>
      <c r="P4" s="43" t="s">
        <v>22</v>
      </c>
      <c r="Q4" s="102"/>
    </row>
    <row r="5" s="1" customFormat="1" spans="1:17">
      <c r="A5" s="90">
        <v>1</v>
      </c>
      <c r="B5" s="91" t="s">
        <v>23</v>
      </c>
      <c r="C5" s="90" t="s">
        <v>24</v>
      </c>
      <c r="D5" s="90" t="s">
        <v>25</v>
      </c>
      <c r="E5" s="90" t="s">
        <v>24</v>
      </c>
      <c r="F5" s="92">
        <v>2754.23</v>
      </c>
      <c r="G5" s="92">
        <f>H5-F5</f>
        <v>140.05</v>
      </c>
      <c r="H5" s="92">
        <f>部门整体!E7</f>
        <v>2894.28</v>
      </c>
      <c r="I5" s="92">
        <f>部门整体!F7</f>
        <v>2689.71</v>
      </c>
      <c r="J5" s="99">
        <f>部门整体!H7</f>
        <v>0.929319208922426</v>
      </c>
      <c r="K5" s="100">
        <f>部门整体!I7</f>
        <v>18.5863841784485</v>
      </c>
      <c r="L5" s="90">
        <f>部门整体!K10</f>
        <v>18</v>
      </c>
      <c r="M5" s="90">
        <v>18</v>
      </c>
      <c r="N5" s="90">
        <f>部门整体!K13</f>
        <v>28</v>
      </c>
      <c r="O5" s="90">
        <f>部门整体!K14</f>
        <v>10</v>
      </c>
      <c r="P5" s="100">
        <f>SUM(K5:O5)</f>
        <v>92.5863841784485</v>
      </c>
      <c r="Q5" s="90"/>
    </row>
    <row r="6" s="1" customFormat="1" spans="1:17">
      <c r="A6" s="90"/>
      <c r="B6" s="90"/>
      <c r="C6" s="90"/>
      <c r="D6" s="90"/>
      <c r="E6" s="93"/>
      <c r="F6" s="92"/>
      <c r="G6" s="92"/>
      <c r="H6" s="92"/>
      <c r="I6" s="92"/>
      <c r="J6" s="99"/>
      <c r="K6" s="90"/>
      <c r="L6" s="90"/>
      <c r="M6" s="90"/>
      <c r="N6" s="90"/>
      <c r="O6" s="90"/>
      <c r="P6" s="90"/>
      <c r="Q6" s="90"/>
    </row>
    <row r="7" s="1" customFormat="1" spans="1:17">
      <c r="A7" s="90"/>
      <c r="B7" s="90"/>
      <c r="C7" s="90"/>
      <c r="D7" s="90"/>
      <c r="E7" s="93"/>
      <c r="F7" s="92"/>
      <c r="G7" s="92"/>
      <c r="H7" s="92"/>
      <c r="I7" s="92"/>
      <c r="J7" s="99"/>
      <c r="K7" s="90"/>
      <c r="L7" s="90"/>
      <c r="M7" s="90"/>
      <c r="N7" s="90"/>
      <c r="O7" s="90"/>
      <c r="P7" s="90"/>
      <c r="Q7" s="90"/>
    </row>
    <row r="8" s="1" customFormat="1" spans="1:17">
      <c r="A8" s="90"/>
      <c r="B8" s="90"/>
      <c r="C8" s="90"/>
      <c r="D8" s="90"/>
      <c r="E8" s="93"/>
      <c r="F8" s="92"/>
      <c r="G8" s="92"/>
      <c r="H8" s="92"/>
      <c r="I8" s="92"/>
      <c r="J8" s="99"/>
      <c r="K8" s="90"/>
      <c r="L8" s="90"/>
      <c r="M8" s="90"/>
      <c r="N8" s="90"/>
      <c r="O8" s="90"/>
      <c r="P8" s="90"/>
      <c r="Q8" s="90"/>
    </row>
    <row r="9" s="1" customFormat="1" spans="1:17">
      <c r="A9" s="90"/>
      <c r="B9" s="90"/>
      <c r="C9" s="90"/>
      <c r="D9" s="90"/>
      <c r="E9" s="93"/>
      <c r="F9" s="92"/>
      <c r="G9" s="92"/>
      <c r="H9" s="92"/>
      <c r="I9" s="92"/>
      <c r="J9" s="99"/>
      <c r="K9" s="90"/>
      <c r="L9" s="90"/>
      <c r="M9" s="90"/>
      <c r="N9" s="90"/>
      <c r="O9" s="90"/>
      <c r="P9" s="90"/>
      <c r="Q9" s="90"/>
    </row>
    <row r="10" s="1" customFormat="1" spans="1:17">
      <c r="A10" s="90"/>
      <c r="B10" s="90"/>
      <c r="C10" s="90"/>
      <c r="D10" s="90"/>
      <c r="E10" s="93"/>
      <c r="F10" s="92"/>
      <c r="G10" s="92"/>
      <c r="H10" s="92"/>
      <c r="I10" s="92"/>
      <c r="J10" s="99"/>
      <c r="K10" s="90"/>
      <c r="L10" s="90"/>
      <c r="M10" s="90"/>
      <c r="N10" s="90"/>
      <c r="O10" s="90"/>
      <c r="P10" s="90"/>
      <c r="Q10" s="90"/>
    </row>
    <row r="11" s="1" customFormat="1" spans="1:17">
      <c r="A11" s="90"/>
      <c r="B11" s="90"/>
      <c r="C11" s="90"/>
      <c r="D11" s="90"/>
      <c r="E11" s="93"/>
      <c r="F11" s="92"/>
      <c r="G11" s="92"/>
      <c r="H11" s="92"/>
      <c r="I11" s="92"/>
      <c r="J11" s="99"/>
      <c r="K11" s="90"/>
      <c r="L11" s="90"/>
      <c r="M11" s="90"/>
      <c r="N11" s="90"/>
      <c r="O11" s="90"/>
      <c r="P11" s="90"/>
      <c r="Q11" s="90"/>
    </row>
  </sheetData>
  <mergeCells count="13">
    <mergeCell ref="A1:Q1"/>
    <mergeCell ref="A2:C2"/>
    <mergeCell ref="F2:H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M18"/>
  <sheetViews>
    <sheetView workbookViewId="0">
      <selection activeCell="O6" sqref="O6"/>
    </sheetView>
  </sheetViews>
  <sheetFormatPr defaultColWidth="8.625" defaultRowHeight="14.25"/>
  <cols>
    <col min="1" max="1" width="10" style="54" customWidth="1"/>
    <col min="2" max="2" width="11.5" style="54" customWidth="1"/>
    <col min="3" max="3" width="8.625" style="55"/>
    <col min="4" max="4" width="3.875" style="54" customWidth="1"/>
    <col min="5" max="5" width="13.5" style="54" customWidth="1"/>
    <col min="6" max="6" width="8.625" style="54"/>
    <col min="7" max="7" width="8" style="54" customWidth="1"/>
    <col min="8" max="8" width="12.375" style="54" customWidth="1"/>
    <col min="9" max="9" width="7.5" style="54" customWidth="1"/>
    <col min="10" max="10" width="6" style="54" customWidth="1"/>
    <col min="11" max="11" width="8.625" style="54"/>
    <col min="12" max="13" width="11.625" style="54"/>
    <col min="14" max="16384" width="8.625" style="54"/>
  </cols>
  <sheetData>
    <row r="1" ht="62" customHeight="1" spans="1:11">
      <c r="A1" s="56" t="s">
        <v>26</v>
      </c>
      <c r="B1" s="57"/>
      <c r="C1" s="58"/>
      <c r="D1" s="57"/>
      <c r="E1" s="57"/>
      <c r="F1" s="57"/>
      <c r="G1" s="57"/>
      <c r="H1" s="57"/>
      <c r="I1" s="57"/>
      <c r="J1" s="57"/>
      <c r="K1" s="57"/>
    </row>
    <row r="2" ht="30" customHeight="1" spans="1:11">
      <c r="A2" s="59" t="s">
        <v>27</v>
      </c>
      <c r="B2" s="60"/>
      <c r="C2" s="59"/>
      <c r="D2" s="60"/>
      <c r="E2" s="60"/>
      <c r="F2" s="60"/>
      <c r="G2" s="61" t="s">
        <v>28</v>
      </c>
      <c r="H2" s="61"/>
      <c r="I2" s="61"/>
      <c r="J2" s="61"/>
      <c r="K2" s="61"/>
    </row>
    <row r="3" ht="30" customHeight="1" spans="1:11">
      <c r="A3" s="62" t="s">
        <v>29</v>
      </c>
      <c r="B3" s="62"/>
      <c r="C3" s="62" t="s">
        <v>24</v>
      </c>
      <c r="D3" s="62"/>
      <c r="E3" s="62"/>
      <c r="F3" s="62"/>
      <c r="G3" s="62"/>
      <c r="H3" s="62"/>
      <c r="I3" s="62"/>
      <c r="J3" s="62"/>
      <c r="K3" s="62"/>
    </row>
    <row r="4" ht="30" customHeight="1" spans="1:11">
      <c r="A4" s="62" t="s">
        <v>30</v>
      </c>
      <c r="B4" s="62"/>
      <c r="C4" s="63">
        <v>1369.24</v>
      </c>
      <c r="D4" s="62"/>
      <c r="E4" s="62"/>
      <c r="F4" s="62"/>
      <c r="G4" s="62" t="s">
        <v>31</v>
      </c>
      <c r="H4" s="62"/>
      <c r="I4" s="62"/>
      <c r="J4" s="63">
        <v>1525.04</v>
      </c>
      <c r="K4" s="62"/>
    </row>
    <row r="5" ht="30" customHeight="1" spans="1:11">
      <c r="A5" s="64" t="s">
        <v>32</v>
      </c>
      <c r="B5" s="65"/>
      <c r="C5" s="66"/>
      <c r="D5" s="62"/>
      <c r="E5" s="62" t="s">
        <v>33</v>
      </c>
      <c r="F5" s="62" t="s">
        <v>34</v>
      </c>
      <c r="G5" s="62"/>
      <c r="H5" s="62" t="s">
        <v>35</v>
      </c>
      <c r="I5" s="62" t="s">
        <v>36</v>
      </c>
      <c r="J5" s="62"/>
      <c r="K5" s="62"/>
    </row>
    <row r="6" ht="30" customHeight="1" spans="1:13">
      <c r="A6" s="67"/>
      <c r="B6" s="68"/>
      <c r="C6" s="66"/>
      <c r="D6" s="62"/>
      <c r="E6" s="62"/>
      <c r="F6" s="62"/>
      <c r="G6" s="62"/>
      <c r="H6" s="62"/>
      <c r="I6" s="62" t="s">
        <v>37</v>
      </c>
      <c r="J6" s="62"/>
      <c r="K6" s="62"/>
      <c r="M6" s="80"/>
    </row>
    <row r="7" ht="30" customHeight="1" spans="1:13">
      <c r="A7" s="67"/>
      <c r="B7" s="68"/>
      <c r="C7" s="62" t="s">
        <v>38</v>
      </c>
      <c r="D7" s="62"/>
      <c r="E7" s="69">
        <f>C4+J4</f>
        <v>2894.28</v>
      </c>
      <c r="F7" s="69">
        <v>2689.71</v>
      </c>
      <c r="G7" s="69"/>
      <c r="H7" s="70">
        <f>F7/E7</f>
        <v>0.929319208922426</v>
      </c>
      <c r="I7" s="69">
        <f>H7*20</f>
        <v>18.5863841784485</v>
      </c>
      <c r="J7" s="69"/>
      <c r="K7" s="69"/>
      <c r="L7" s="80"/>
      <c r="M7" s="80"/>
    </row>
    <row r="8" ht="63" customHeight="1" spans="1:11">
      <c r="A8" s="62" t="s">
        <v>39</v>
      </c>
      <c r="B8" s="62"/>
      <c r="C8" s="66" t="s">
        <v>40</v>
      </c>
      <c r="D8" s="62"/>
      <c r="E8" s="62"/>
      <c r="F8" s="62"/>
      <c r="G8" s="62"/>
      <c r="H8" s="62"/>
      <c r="I8" s="62"/>
      <c r="J8" s="62"/>
      <c r="K8" s="62"/>
    </row>
    <row r="9" ht="30" customHeight="1" spans="1:11">
      <c r="A9" s="71" t="s">
        <v>41</v>
      </c>
      <c r="B9" s="62" t="s">
        <v>42</v>
      </c>
      <c r="C9" s="66" t="s">
        <v>43</v>
      </c>
      <c r="D9" s="62"/>
      <c r="E9" s="62" t="s">
        <v>44</v>
      </c>
      <c r="F9" s="62"/>
      <c r="G9" s="62"/>
      <c r="H9" s="62" t="s">
        <v>45</v>
      </c>
      <c r="I9" s="62" t="s">
        <v>46</v>
      </c>
      <c r="J9" s="62"/>
      <c r="K9" s="62" t="s">
        <v>36</v>
      </c>
    </row>
    <row r="10" ht="30" customHeight="1" spans="1:11">
      <c r="A10" s="72"/>
      <c r="B10" s="71" t="s">
        <v>18</v>
      </c>
      <c r="C10" s="73" t="s">
        <v>47</v>
      </c>
      <c r="D10" s="74"/>
      <c r="E10" s="73" t="s">
        <v>48</v>
      </c>
      <c r="F10" s="75"/>
      <c r="G10" s="74"/>
      <c r="H10" s="76">
        <v>1</v>
      </c>
      <c r="I10" s="81">
        <v>1</v>
      </c>
      <c r="J10" s="74"/>
      <c r="K10" s="62">
        <v>18</v>
      </c>
    </row>
    <row r="11" ht="30" customHeight="1" spans="1:11">
      <c r="A11" s="72"/>
      <c r="B11" s="71" t="s">
        <v>19</v>
      </c>
      <c r="C11" s="64" t="s">
        <v>49</v>
      </c>
      <c r="D11" s="65"/>
      <c r="E11" s="62" t="s">
        <v>50</v>
      </c>
      <c r="F11" s="62"/>
      <c r="G11" s="62"/>
      <c r="H11" s="76">
        <v>1</v>
      </c>
      <c r="I11" s="81">
        <v>1</v>
      </c>
      <c r="J11" s="74"/>
      <c r="K11" s="62">
        <v>8</v>
      </c>
    </row>
    <row r="12" ht="30" customHeight="1" spans="1:11">
      <c r="A12" s="72"/>
      <c r="B12" s="72"/>
      <c r="C12" s="73" t="s">
        <v>51</v>
      </c>
      <c r="D12" s="74"/>
      <c r="E12" s="73" t="s">
        <v>52</v>
      </c>
      <c r="F12" s="75"/>
      <c r="G12" s="74"/>
      <c r="H12" s="76">
        <v>1</v>
      </c>
      <c r="I12" s="81">
        <v>1</v>
      </c>
      <c r="J12" s="74"/>
      <c r="K12" s="62">
        <v>10</v>
      </c>
    </row>
    <row r="13" ht="30" customHeight="1" spans="1:11">
      <c r="A13" s="72"/>
      <c r="B13" s="62" t="s">
        <v>20</v>
      </c>
      <c r="C13" s="66" t="s">
        <v>53</v>
      </c>
      <c r="D13" s="62"/>
      <c r="E13" s="62" t="s">
        <v>54</v>
      </c>
      <c r="F13" s="62"/>
      <c r="G13" s="62"/>
      <c r="H13" s="76" t="s">
        <v>55</v>
      </c>
      <c r="I13" s="78" t="s">
        <v>56</v>
      </c>
      <c r="J13" s="78"/>
      <c r="K13" s="62">
        <v>28</v>
      </c>
    </row>
    <row r="14" ht="30" customHeight="1" spans="1:11">
      <c r="A14" s="77"/>
      <c r="B14" s="62" t="s">
        <v>57</v>
      </c>
      <c r="C14" s="73" t="s">
        <v>58</v>
      </c>
      <c r="D14" s="74"/>
      <c r="E14" s="73" t="s">
        <v>59</v>
      </c>
      <c r="F14" s="75"/>
      <c r="G14" s="74"/>
      <c r="H14" s="78" t="s">
        <v>60</v>
      </c>
      <c r="I14" s="76">
        <v>0.96</v>
      </c>
      <c r="J14" s="62"/>
      <c r="K14" s="62">
        <v>10</v>
      </c>
    </row>
    <row r="15" ht="30" customHeight="1" spans="1:11">
      <c r="A15" s="62" t="s">
        <v>61</v>
      </c>
      <c r="B15" s="69">
        <f>I7+K11+K12+K13+K14+K10</f>
        <v>92.5863841784485</v>
      </c>
      <c r="C15" s="79"/>
      <c r="D15" s="69"/>
      <c r="E15" s="69"/>
      <c r="F15" s="69"/>
      <c r="G15" s="69"/>
      <c r="H15" s="69"/>
      <c r="I15" s="69"/>
      <c r="J15" s="69"/>
      <c r="K15" s="69"/>
    </row>
    <row r="16" ht="91" customHeight="1" spans="1:11">
      <c r="A16" s="62" t="s">
        <v>62</v>
      </c>
      <c r="B16" s="62"/>
      <c r="C16" s="66"/>
      <c r="D16" s="66" t="s">
        <v>63</v>
      </c>
      <c r="E16" s="66"/>
      <c r="F16" s="66"/>
      <c r="G16" s="66"/>
      <c r="H16" s="66"/>
      <c r="I16" s="66"/>
      <c r="J16" s="66"/>
      <c r="K16" s="66"/>
    </row>
    <row r="17" ht="91" customHeight="1" spans="1:11">
      <c r="A17" s="62" t="s">
        <v>64</v>
      </c>
      <c r="B17" s="62"/>
      <c r="C17" s="66"/>
      <c r="D17" s="66" t="s">
        <v>65</v>
      </c>
      <c r="E17" s="66"/>
      <c r="F17" s="66"/>
      <c r="G17" s="66"/>
      <c r="H17" s="66"/>
      <c r="I17" s="66"/>
      <c r="J17" s="66"/>
      <c r="K17" s="66"/>
    </row>
    <row r="18" ht="91" customHeight="1" spans="1:11">
      <c r="A18" s="62" t="s">
        <v>66</v>
      </c>
      <c r="B18" s="62"/>
      <c r="C18" s="66"/>
      <c r="D18" s="62" t="s">
        <v>67</v>
      </c>
      <c r="E18" s="62"/>
      <c r="F18" s="62"/>
      <c r="G18" s="62"/>
      <c r="H18" s="62"/>
      <c r="I18" s="62"/>
      <c r="J18" s="62"/>
      <c r="K18" s="62"/>
    </row>
  </sheetData>
  <mergeCells count="47">
    <mergeCell ref="A1:K1"/>
    <mergeCell ref="G2:K2"/>
    <mergeCell ref="A3:B3"/>
    <mergeCell ref="C3:K3"/>
    <mergeCell ref="A4:B4"/>
    <mergeCell ref="C4:F4"/>
    <mergeCell ref="G4:I4"/>
    <mergeCell ref="J4:K4"/>
    <mergeCell ref="I5:K5"/>
    <mergeCell ref="I6:K6"/>
    <mergeCell ref="C7:D7"/>
    <mergeCell ref="F7:G7"/>
    <mergeCell ref="I7:K7"/>
    <mergeCell ref="A8:B8"/>
    <mergeCell ref="C8:K8"/>
    <mergeCell ref="C9:D9"/>
    <mergeCell ref="E9:G9"/>
    <mergeCell ref="I9:J9"/>
    <mergeCell ref="C10:D10"/>
    <mergeCell ref="E10:G10"/>
    <mergeCell ref="I10:J10"/>
    <mergeCell ref="C11:D11"/>
    <mergeCell ref="E11:G11"/>
    <mergeCell ref="I11:J11"/>
    <mergeCell ref="C12:D12"/>
    <mergeCell ref="E12:G12"/>
    <mergeCell ref="I12:J12"/>
    <mergeCell ref="C13:D13"/>
    <mergeCell ref="E13:G13"/>
    <mergeCell ref="I13:J13"/>
    <mergeCell ref="C14:D14"/>
    <mergeCell ref="E14:G14"/>
    <mergeCell ref="I14:J14"/>
    <mergeCell ref="B15:K15"/>
    <mergeCell ref="A16:C16"/>
    <mergeCell ref="D16:K16"/>
    <mergeCell ref="A17:C17"/>
    <mergeCell ref="D17:K17"/>
    <mergeCell ref="A18:C18"/>
    <mergeCell ref="D18:K18"/>
    <mergeCell ref="A9:A14"/>
    <mergeCell ref="B11:B12"/>
    <mergeCell ref="E5:E6"/>
    <mergeCell ref="H5:H6"/>
    <mergeCell ref="A5:B7"/>
    <mergeCell ref="C5:D6"/>
    <mergeCell ref="F5:G6"/>
  </mergeCells>
  <printOptions horizontalCentered="1"/>
  <pageMargins left="0.751388888888889" right="0.751388888888889" top="1" bottom="1" header="0.511805555555556" footer="0.511805555555556"/>
  <pageSetup paperSize="9" scale="82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topLeftCell="A4" workbookViewId="0">
      <selection activeCell="I21" sqref="I21"/>
    </sheetView>
  </sheetViews>
  <sheetFormatPr defaultColWidth="9" defaultRowHeight="13.5"/>
  <cols>
    <col min="1" max="1" width="3.75" style="36" customWidth="1"/>
    <col min="2" max="2" width="11.125" style="36" customWidth="1"/>
    <col min="3" max="3" width="13" style="36" customWidth="1"/>
    <col min="4" max="4" width="11.5" style="36" customWidth="1"/>
    <col min="5" max="5" width="8.875" style="36" customWidth="1"/>
    <col min="6" max="6" width="11" style="36" customWidth="1"/>
    <col min="7" max="7" width="8.625" style="36" customWidth="1"/>
    <col min="8" max="8" width="7.625" style="36" customWidth="1"/>
    <col min="9" max="10" width="12.625" style="36" customWidth="1"/>
    <col min="11" max="12" width="9" style="36" customWidth="1"/>
    <col min="13" max="13" width="11.25" style="36" customWidth="1"/>
    <col min="14" max="14" width="12.625" style="36" customWidth="1"/>
    <col min="15" max="15" width="21.375" style="36" customWidth="1"/>
    <col min="16" max="16" width="3.625" style="36" hidden="1" customWidth="1"/>
    <col min="17" max="16384" width="9" style="36"/>
  </cols>
  <sheetData>
    <row r="1" s="36" customFormat="1" ht="57" customHeight="1" spans="1:15">
      <c r="A1" s="39" t="s">
        <v>68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="37" customFormat="1" ht="24.95" customHeight="1" spans="1:15">
      <c r="A2" s="41" t="s">
        <v>1</v>
      </c>
      <c r="B2" s="41"/>
      <c r="C2" s="41"/>
      <c r="D2" s="41"/>
      <c r="E2" s="41" t="s">
        <v>69</v>
      </c>
      <c r="F2" s="41"/>
      <c r="G2" s="41"/>
      <c r="H2" s="41"/>
      <c r="I2" s="41"/>
      <c r="J2" s="41"/>
      <c r="K2" s="41"/>
      <c r="L2" s="41"/>
      <c r="M2" s="41"/>
      <c r="N2" s="41"/>
      <c r="O2" s="41" t="s">
        <v>3</v>
      </c>
    </row>
    <row r="3" s="38" customFormat="1" ht="18.95" customHeight="1" spans="1:15">
      <c r="A3" s="42" t="s">
        <v>4</v>
      </c>
      <c r="B3" s="42" t="s">
        <v>6</v>
      </c>
      <c r="C3" s="42" t="s">
        <v>7</v>
      </c>
      <c r="D3" s="42" t="s">
        <v>8</v>
      </c>
      <c r="E3" s="43" t="s">
        <v>9</v>
      </c>
      <c r="F3" s="43"/>
      <c r="G3" s="43"/>
      <c r="H3" s="42" t="s">
        <v>10</v>
      </c>
      <c r="I3" s="48" t="s">
        <v>70</v>
      </c>
      <c r="J3" s="49"/>
      <c r="K3" s="49"/>
      <c r="L3" s="49"/>
      <c r="M3" s="49"/>
      <c r="N3" s="50"/>
      <c r="O3" s="42" t="s">
        <v>13</v>
      </c>
    </row>
    <row r="4" s="38" customFormat="1" ht="30" customHeight="1" spans="1:15">
      <c r="A4" s="44"/>
      <c r="B4" s="44"/>
      <c r="C4" s="44"/>
      <c r="D4" s="44"/>
      <c r="E4" s="44" t="s">
        <v>14</v>
      </c>
      <c r="F4" s="44" t="s">
        <v>15</v>
      </c>
      <c r="G4" s="44" t="s">
        <v>16</v>
      </c>
      <c r="H4" s="44"/>
      <c r="I4" s="43" t="s">
        <v>17</v>
      </c>
      <c r="J4" s="43" t="s">
        <v>18</v>
      </c>
      <c r="K4" s="43" t="s">
        <v>19</v>
      </c>
      <c r="L4" s="43" t="s">
        <v>20</v>
      </c>
      <c r="M4" s="43" t="s">
        <v>57</v>
      </c>
      <c r="N4" s="43" t="s">
        <v>22</v>
      </c>
      <c r="O4" s="44"/>
    </row>
    <row r="5" s="36" customFormat="1" ht="43" customHeight="1" spans="1:16">
      <c r="A5" s="45">
        <v>1</v>
      </c>
      <c r="B5" s="46" t="s">
        <v>24</v>
      </c>
      <c r="C5" s="46" t="s">
        <v>71</v>
      </c>
      <c r="D5" s="46" t="s">
        <v>24</v>
      </c>
      <c r="E5" s="47">
        <v>1.04</v>
      </c>
      <c r="F5" s="47">
        <v>0</v>
      </c>
      <c r="G5" s="47">
        <f>E5+F5</f>
        <v>1.04</v>
      </c>
      <c r="H5" s="47">
        <f>党建经费!E9</f>
        <v>0.52</v>
      </c>
      <c r="I5" s="51">
        <f>党建经费!G9</f>
        <v>10</v>
      </c>
      <c r="J5" s="47">
        <f>SUM(党建经费!H11)</f>
        <v>20</v>
      </c>
      <c r="K5" s="47">
        <f>SUM(党建经费!H12:H13)</f>
        <v>16</v>
      </c>
      <c r="L5" s="47">
        <f>SUM(党建经费!H14)</f>
        <v>30</v>
      </c>
      <c r="M5" s="47">
        <f>SUM(党建经费!H15)</f>
        <v>10</v>
      </c>
      <c r="N5" s="51">
        <f>SUM(I5:M5)</f>
        <v>86</v>
      </c>
      <c r="O5" s="52" t="s">
        <v>72</v>
      </c>
      <c r="P5" s="53">
        <f>H5/G5</f>
        <v>0.5</v>
      </c>
    </row>
    <row r="6" s="36" customFormat="1" ht="48" customHeight="1" spans="1:16">
      <c r="A6" s="45">
        <v>2</v>
      </c>
      <c r="B6" s="46" t="s">
        <v>24</v>
      </c>
      <c r="C6" s="46" t="s">
        <v>73</v>
      </c>
      <c r="D6" s="46" t="s">
        <v>24</v>
      </c>
      <c r="E6" s="47">
        <v>75.24</v>
      </c>
      <c r="F6" s="47">
        <v>8</v>
      </c>
      <c r="G6" s="47">
        <f t="shared" ref="G6:G15" si="0">E6+F6</f>
        <v>83.24</v>
      </c>
      <c r="H6" s="47">
        <f>定额补助!E9</f>
        <v>72.34</v>
      </c>
      <c r="I6" s="51">
        <f>定额补助!G9</f>
        <v>17.3810667948102</v>
      </c>
      <c r="J6" s="51">
        <f>SUM(定额补助!H11)</f>
        <v>20</v>
      </c>
      <c r="K6" s="47">
        <f>SUM(定额补助!H12:H13)</f>
        <v>20</v>
      </c>
      <c r="L6" s="47">
        <f>SUM(定额补助!H14)</f>
        <v>28</v>
      </c>
      <c r="M6" s="47">
        <f>定额补助!H15</f>
        <v>10</v>
      </c>
      <c r="N6" s="51">
        <f>SUM(I6:M6)</f>
        <v>95.3810667948102</v>
      </c>
      <c r="O6" s="52"/>
      <c r="P6" s="53">
        <f>H6/G6</f>
        <v>0.869053339740509</v>
      </c>
    </row>
    <row r="7" s="36" customFormat="1" ht="36" customHeight="1" spans="1:16">
      <c r="A7" s="45">
        <v>3</v>
      </c>
      <c r="B7" s="46" t="s">
        <v>24</v>
      </c>
      <c r="C7" s="46" t="s">
        <v>74</v>
      </c>
      <c r="D7" s="46" t="s">
        <v>24</v>
      </c>
      <c r="E7" s="47">
        <v>49.51</v>
      </c>
      <c r="F7" s="47">
        <f>H7-E7</f>
        <v>-10.97</v>
      </c>
      <c r="G7" s="47">
        <f t="shared" si="0"/>
        <v>38.54</v>
      </c>
      <c r="H7" s="47">
        <f>区级公用经费!E9</f>
        <v>38.54</v>
      </c>
      <c r="I7" s="51">
        <f>区级公用经费!G9</f>
        <v>20</v>
      </c>
      <c r="J7" s="51">
        <f>区级公用经费!H11</f>
        <v>20</v>
      </c>
      <c r="K7" s="47">
        <f>SUM(区级公用经费!H12:H13)</f>
        <v>20</v>
      </c>
      <c r="L7" s="47">
        <f>SUM(区级公用经费!H14:H16)</f>
        <v>28</v>
      </c>
      <c r="M7" s="47">
        <f>SUM(区级公用经费!H17)</f>
        <v>10</v>
      </c>
      <c r="N7" s="51">
        <f t="shared" ref="N7:N15" si="1">SUM(I7:M7)</f>
        <v>98</v>
      </c>
      <c r="O7" s="52"/>
      <c r="P7" s="53">
        <f>H7/G7</f>
        <v>1</v>
      </c>
    </row>
    <row r="8" s="36" customFormat="1" ht="36" customHeight="1" spans="1:16">
      <c r="A8" s="45">
        <v>4</v>
      </c>
      <c r="B8" s="46" t="s">
        <v>24</v>
      </c>
      <c r="C8" s="46" t="s">
        <v>75</v>
      </c>
      <c r="D8" s="46" t="s">
        <v>24</v>
      </c>
      <c r="E8" s="47">
        <v>0</v>
      </c>
      <c r="F8" s="47">
        <v>2.55</v>
      </c>
      <c r="G8" s="47">
        <f t="shared" si="0"/>
        <v>2.55</v>
      </c>
      <c r="H8" s="47">
        <f>'教育教学工作经费-教工科专项'!E9</f>
        <v>2.55</v>
      </c>
      <c r="I8" s="51">
        <f>'教育教学工作经费-教工科专项'!G9</f>
        <v>20</v>
      </c>
      <c r="J8" s="51">
        <f>SUM('教育教学工作经费-教工科专项'!H11)</f>
        <v>20</v>
      </c>
      <c r="K8" s="47">
        <f>SUM('教育教学工作经费-教工科专项'!H12)</f>
        <v>20</v>
      </c>
      <c r="L8" s="47">
        <f>SUM('教育教学工作经费-教工科专项'!H13:H14)</f>
        <v>30</v>
      </c>
      <c r="M8" s="47">
        <f>SUM('教育教学工作经费-教工科专项'!H15)</f>
        <v>10</v>
      </c>
      <c r="N8" s="51">
        <f t="shared" si="1"/>
        <v>100</v>
      </c>
      <c r="O8" s="52"/>
      <c r="P8" s="53">
        <f>H8/G8</f>
        <v>1</v>
      </c>
    </row>
    <row r="9" s="36" customFormat="1" ht="36" customHeight="1" spans="1:16">
      <c r="A9" s="45">
        <v>5</v>
      </c>
      <c r="B9" s="46" t="s">
        <v>24</v>
      </c>
      <c r="C9" s="46" t="s">
        <v>76</v>
      </c>
      <c r="D9" s="46" t="s">
        <v>24</v>
      </c>
      <c r="E9" s="47">
        <v>24</v>
      </c>
      <c r="F9" s="47">
        <v>0</v>
      </c>
      <c r="G9" s="47">
        <f t="shared" si="0"/>
        <v>24</v>
      </c>
      <c r="H9" s="47">
        <f>校园安保!E9</f>
        <v>22</v>
      </c>
      <c r="I9" s="51">
        <f>校园安保!G9</f>
        <v>18.3333333333333</v>
      </c>
      <c r="J9" s="51">
        <f>SUM(校园安保!H11)</f>
        <v>18</v>
      </c>
      <c r="K9" s="47">
        <f>SUM(校园安保!H12:H13)</f>
        <v>18</v>
      </c>
      <c r="L9" s="47">
        <f>SUM(校园安保!H14)</f>
        <v>28</v>
      </c>
      <c r="M9" s="47">
        <f>SUM(校园安保!H15)</f>
        <v>9</v>
      </c>
      <c r="N9" s="51">
        <f t="shared" si="1"/>
        <v>91.3333333333333</v>
      </c>
      <c r="O9" s="52"/>
      <c r="P9" s="53"/>
    </row>
    <row r="10" s="36" customFormat="1" ht="36" customHeight="1" spans="1:16">
      <c r="A10" s="45">
        <v>6</v>
      </c>
      <c r="B10" s="46" t="s">
        <v>24</v>
      </c>
      <c r="C10" s="46" t="s">
        <v>77</v>
      </c>
      <c r="D10" s="46" t="s">
        <v>24</v>
      </c>
      <c r="E10" s="47">
        <v>3</v>
      </c>
      <c r="F10" s="47">
        <v>18.93</v>
      </c>
      <c r="G10" s="47">
        <f t="shared" si="0"/>
        <v>21.93</v>
      </c>
      <c r="H10" s="47">
        <f>'教育教学工作经费-招办专项'!E9</f>
        <v>20.51</v>
      </c>
      <c r="I10" s="51">
        <f>'教育教学工作经费-招办专项'!G9</f>
        <v>18.7049703602371</v>
      </c>
      <c r="J10" s="51">
        <f>'教育教学工作经费-招办专项'!H11</f>
        <v>18</v>
      </c>
      <c r="K10" s="47">
        <f>'教育教学工作经费-招办专项'!H12+'教育教学工作经费-招办专项'!H13</f>
        <v>18</v>
      </c>
      <c r="L10" s="47">
        <f>'教育教学工作经费-招办专项'!H14</f>
        <v>28</v>
      </c>
      <c r="M10" s="47">
        <f>'教育教学工作经费-招办专项'!H15</f>
        <v>9</v>
      </c>
      <c r="N10" s="51">
        <f t="shared" si="1"/>
        <v>91.7049703602371</v>
      </c>
      <c r="O10" s="52"/>
      <c r="P10" s="53"/>
    </row>
    <row r="11" s="36" customFormat="1" ht="36" customHeight="1" spans="1:16">
      <c r="A11" s="45">
        <v>7</v>
      </c>
      <c r="B11" s="46" t="s">
        <v>24</v>
      </c>
      <c r="C11" s="47" t="s">
        <v>78</v>
      </c>
      <c r="D11" s="46" t="s">
        <v>24</v>
      </c>
      <c r="E11" s="47">
        <v>35.6</v>
      </c>
      <c r="F11" s="47">
        <v>23.9</v>
      </c>
      <c r="G11" s="47">
        <f t="shared" si="0"/>
        <v>59.5</v>
      </c>
      <c r="H11" s="47">
        <f>临聘人员工资!E9</f>
        <v>36.65</v>
      </c>
      <c r="I11" s="51">
        <f>临聘人员工资!G9</f>
        <v>12.3193277310924</v>
      </c>
      <c r="J11" s="51">
        <f>临聘人员工资!H11</f>
        <v>18</v>
      </c>
      <c r="K11" s="47">
        <f>临聘人员工资!H12+临聘人员工资!H13</f>
        <v>18</v>
      </c>
      <c r="L11" s="47">
        <f>临聘人员工资!H14</f>
        <v>28</v>
      </c>
      <c r="M11" s="47">
        <f>临聘人员工资!H15</f>
        <v>9</v>
      </c>
      <c r="N11" s="51">
        <f t="shared" si="1"/>
        <v>85.3193277310924</v>
      </c>
      <c r="O11" s="45" t="s">
        <v>79</v>
      </c>
      <c r="P11" s="53"/>
    </row>
    <row r="12" s="36" customFormat="1" ht="36" customHeight="1" spans="1:16">
      <c r="A12" s="45">
        <v>8</v>
      </c>
      <c r="B12" s="46" t="s">
        <v>24</v>
      </c>
      <c r="C12" s="46" t="s">
        <v>80</v>
      </c>
      <c r="D12" s="46" t="s">
        <v>24</v>
      </c>
      <c r="E12" s="47">
        <v>832.92</v>
      </c>
      <c r="F12" s="47">
        <v>-125.79</v>
      </c>
      <c r="G12" s="47">
        <f t="shared" si="0"/>
        <v>707.13</v>
      </c>
      <c r="H12" s="47">
        <f>中小学聘用制教师经费!E9</f>
        <v>707.12</v>
      </c>
      <c r="I12" s="51">
        <f>中小学聘用制教师经费!G9</f>
        <v>19.9997171665747</v>
      </c>
      <c r="J12" s="51">
        <f>中小学聘用制教师经费!H11</f>
        <v>18</v>
      </c>
      <c r="K12" s="47">
        <f>中小学聘用制教师经费!H12+中小学聘用制教师经费!H13</f>
        <v>20</v>
      </c>
      <c r="L12" s="47">
        <f>中小学聘用制教师经费!H14</f>
        <v>28</v>
      </c>
      <c r="M12" s="47">
        <f>中小学聘用制教师经费!H15</f>
        <v>9</v>
      </c>
      <c r="N12" s="51">
        <f t="shared" si="1"/>
        <v>94.9997171665748</v>
      </c>
      <c r="O12" s="45"/>
      <c r="P12" s="53"/>
    </row>
    <row r="13" s="36" customFormat="1" ht="36" customHeight="1" spans="1:16">
      <c r="A13" s="45">
        <v>9</v>
      </c>
      <c r="B13" s="46" t="s">
        <v>24</v>
      </c>
      <c r="C13" s="46" t="s">
        <v>81</v>
      </c>
      <c r="D13" s="46" t="s">
        <v>24</v>
      </c>
      <c r="E13" s="47">
        <v>34.33</v>
      </c>
      <c r="F13" s="47">
        <v>0</v>
      </c>
      <c r="G13" s="47">
        <f t="shared" si="0"/>
        <v>34.33</v>
      </c>
      <c r="H13" s="47">
        <f>义务段学校教辅费!E9</f>
        <v>33.46</v>
      </c>
      <c r="I13" s="51">
        <f>义务段学校教辅费!G9</f>
        <v>19.4931546752112</v>
      </c>
      <c r="J13" s="51">
        <f>义务段学校教辅费!H11</f>
        <v>20</v>
      </c>
      <c r="K13" s="47">
        <f>义务段学校教辅费!H12+义务段学校教辅费!H13</f>
        <v>20</v>
      </c>
      <c r="L13" s="47">
        <f>义务段学校教辅费!H14</f>
        <v>28</v>
      </c>
      <c r="M13" s="47">
        <f>义务段学校教辅费!H15</f>
        <v>9</v>
      </c>
      <c r="N13" s="51">
        <f t="shared" si="1"/>
        <v>96.4931546752112</v>
      </c>
      <c r="O13" s="45"/>
      <c r="P13" s="53"/>
    </row>
    <row r="14" s="36" customFormat="1" ht="36" customHeight="1" spans="1:16">
      <c r="A14" s="45">
        <v>10</v>
      </c>
      <c r="B14" s="46" t="s">
        <v>24</v>
      </c>
      <c r="C14" s="46" t="s">
        <v>82</v>
      </c>
      <c r="D14" s="46" t="s">
        <v>24</v>
      </c>
      <c r="E14" s="47">
        <v>4.48</v>
      </c>
      <c r="F14" s="47">
        <v>2.2</v>
      </c>
      <c r="G14" s="47">
        <f t="shared" si="0"/>
        <v>6.68</v>
      </c>
      <c r="H14" s="47">
        <f>'教师待遇(班主任津贴)'!E9</f>
        <v>6.68</v>
      </c>
      <c r="I14" s="51">
        <f>'教师待遇(班主任津贴)'!G9</f>
        <v>20</v>
      </c>
      <c r="J14" s="51">
        <f>'教师待遇(班主任津贴)'!H11</f>
        <v>20</v>
      </c>
      <c r="K14" s="47">
        <f>'教师待遇(班主任津贴)'!H12+'教师待遇(班主任津贴)'!H13</f>
        <v>19</v>
      </c>
      <c r="L14" s="47">
        <f>'教师待遇(班主任津贴)'!H14+'教师待遇(班主任津贴)'!H15+'教师待遇(班主任津贴)'!H16</f>
        <v>29</v>
      </c>
      <c r="M14" s="47">
        <f>'教师待遇(班主任津贴)'!H17</f>
        <v>10</v>
      </c>
      <c r="N14" s="51">
        <f t="shared" si="1"/>
        <v>98</v>
      </c>
      <c r="O14" s="45"/>
      <c r="P14" s="53"/>
    </row>
    <row r="15" s="36" customFormat="1" ht="36" customHeight="1" spans="1:16">
      <c r="A15" s="45">
        <v>11</v>
      </c>
      <c r="B15" s="46" t="s">
        <v>24</v>
      </c>
      <c r="C15" s="46" t="s">
        <v>83</v>
      </c>
      <c r="D15" s="46" t="s">
        <v>24</v>
      </c>
      <c r="E15" s="47">
        <v>0</v>
      </c>
      <c r="F15" s="47">
        <v>0.94</v>
      </c>
      <c r="G15" s="47">
        <f t="shared" si="0"/>
        <v>0.94</v>
      </c>
      <c r="H15" s="47">
        <f>困难学生及小规模学校课后服务财政补贴!E9</f>
        <v>0.94</v>
      </c>
      <c r="I15" s="51">
        <f>困难学生及小规模学校课后服务财政补贴!G9</f>
        <v>20</v>
      </c>
      <c r="J15" s="51">
        <f>困难学生及小规模学校课后服务财政补贴!H11</f>
        <v>18</v>
      </c>
      <c r="K15" s="47">
        <f>困难学生及小规模学校课后服务财政补贴!H12+困难学生及小规模学校课后服务财政补贴!H13</f>
        <v>20</v>
      </c>
      <c r="L15" s="47">
        <f>困难学生及小规模学校课后服务财政补贴!H14</f>
        <v>28</v>
      </c>
      <c r="M15" s="47">
        <f>困难学生及小规模学校课后服务财政补贴!H15</f>
        <v>9</v>
      </c>
      <c r="N15" s="51">
        <f t="shared" si="1"/>
        <v>95</v>
      </c>
      <c r="O15" s="52"/>
      <c r="P15" s="53"/>
    </row>
    <row r="16" s="36" customFormat="1" ht="30" customHeight="1" spans="1:16">
      <c r="A16" s="45"/>
      <c r="B16" s="47" t="s">
        <v>16</v>
      </c>
      <c r="C16" s="47"/>
      <c r="D16" s="47"/>
      <c r="E16" s="47">
        <f>SUM(E5:E15)</f>
        <v>1060.12</v>
      </c>
      <c r="F16" s="47">
        <f>SUM(F5:F15)</f>
        <v>-80.24</v>
      </c>
      <c r="G16" s="47">
        <f>SUM(G5:G15)</f>
        <v>979.88</v>
      </c>
      <c r="H16" s="47">
        <f>SUM(H5:H15)</f>
        <v>941.31</v>
      </c>
      <c r="I16" s="47"/>
      <c r="J16" s="51"/>
      <c r="K16" s="47"/>
      <c r="L16" s="47"/>
      <c r="M16" s="47"/>
      <c r="N16" s="51">
        <f>SUM(N5:N13)</f>
        <v>839.231570061259</v>
      </c>
      <c r="O16" s="45"/>
      <c r="P16" s="53">
        <f>H16/G16</f>
        <v>0.960638037310691</v>
      </c>
    </row>
  </sheetData>
  <mergeCells count="11">
    <mergeCell ref="A1:O1"/>
    <mergeCell ref="A2:B2"/>
    <mergeCell ref="E2:H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</sheetPr>
  <dimension ref="A1:H19"/>
  <sheetViews>
    <sheetView workbookViewId="0">
      <selection activeCell="M19" sqref="M19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84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85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71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24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33</v>
      </c>
      <c r="E8" s="5" t="s">
        <v>34</v>
      </c>
      <c r="F8" s="5" t="s">
        <v>35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1.04</v>
      </c>
      <c r="E9" s="5">
        <v>0.52</v>
      </c>
      <c r="F9" s="11">
        <f>E9/D9</f>
        <v>0.5</v>
      </c>
      <c r="G9" s="12">
        <f>F9*20</f>
        <v>10</v>
      </c>
      <c r="H9" s="12"/>
    </row>
    <row r="10" s="1" customFormat="1" ht="30" customHeight="1" spans="1:8">
      <c r="A10" s="13" t="s">
        <v>98</v>
      </c>
      <c r="B10" s="14" t="s">
        <v>42</v>
      </c>
      <c r="C10" s="5" t="s">
        <v>43</v>
      </c>
      <c r="D10" s="5" t="s">
        <v>44</v>
      </c>
      <c r="E10" s="5"/>
      <c r="F10" s="5" t="s">
        <v>45</v>
      </c>
      <c r="G10" s="5" t="s">
        <v>46</v>
      </c>
      <c r="H10" s="5" t="s">
        <v>36</v>
      </c>
    </row>
    <row r="11" s="1" customFormat="1" ht="30" customHeight="1" spans="1:8">
      <c r="A11" s="13"/>
      <c r="B11" s="13" t="s">
        <v>99</v>
      </c>
      <c r="C11" s="5" t="s">
        <v>100</v>
      </c>
      <c r="D11" s="5" t="s">
        <v>101</v>
      </c>
      <c r="E11" s="5"/>
      <c r="F11" s="5" t="s">
        <v>102</v>
      </c>
      <c r="G11" s="5" t="s">
        <v>102</v>
      </c>
      <c r="H11" s="5">
        <v>20</v>
      </c>
    </row>
    <row r="12" s="1" customFormat="1" ht="31" customHeight="1" spans="1:8">
      <c r="A12" s="13"/>
      <c r="B12" s="15" t="s">
        <v>103</v>
      </c>
      <c r="C12" s="34" t="s">
        <v>49</v>
      </c>
      <c r="D12" s="5" t="s">
        <v>104</v>
      </c>
      <c r="E12" s="5"/>
      <c r="F12" s="5">
        <v>52</v>
      </c>
      <c r="G12" s="5">
        <v>52</v>
      </c>
      <c r="H12" s="5">
        <v>8</v>
      </c>
    </row>
    <row r="13" s="1" customFormat="1" ht="75" customHeight="1" spans="1:8">
      <c r="A13" s="13"/>
      <c r="B13" s="13"/>
      <c r="C13" s="35" t="s">
        <v>51</v>
      </c>
      <c r="D13" s="18" t="s">
        <v>105</v>
      </c>
      <c r="E13" s="19"/>
      <c r="F13" s="17" t="s">
        <v>106</v>
      </c>
      <c r="G13" s="17" t="s">
        <v>107</v>
      </c>
      <c r="H13" s="5">
        <v>8</v>
      </c>
    </row>
    <row r="14" s="1" customFormat="1" ht="105" customHeight="1" spans="1:8">
      <c r="A14" s="13"/>
      <c r="B14" s="15" t="s">
        <v>20</v>
      </c>
      <c r="C14" s="5" t="s">
        <v>108</v>
      </c>
      <c r="D14" s="5" t="s">
        <v>109</v>
      </c>
      <c r="E14" s="5"/>
      <c r="F14" s="5" t="s">
        <v>110</v>
      </c>
      <c r="G14" s="17" t="s">
        <v>111</v>
      </c>
      <c r="H14" s="5">
        <v>30</v>
      </c>
    </row>
    <row r="15" s="1" customFormat="1" ht="40" customHeight="1" spans="1:8">
      <c r="A15" s="13"/>
      <c r="B15" s="5" t="s">
        <v>21</v>
      </c>
      <c r="C15" s="5" t="s">
        <v>112</v>
      </c>
      <c r="D15" s="5" t="s">
        <v>113</v>
      </c>
      <c r="E15" s="5"/>
      <c r="F15" s="5" t="s">
        <v>114</v>
      </c>
      <c r="G15" s="17">
        <v>0.95</v>
      </c>
      <c r="H15" s="5">
        <v>10</v>
      </c>
    </row>
    <row r="16" s="1" customFormat="1" ht="30" customHeight="1" spans="1:8">
      <c r="A16" s="5" t="s">
        <v>61</v>
      </c>
      <c r="B16" s="12">
        <f>H15+H14+H13+H12+G9+H11</f>
        <v>86</v>
      </c>
      <c r="C16" s="12"/>
      <c r="D16" s="12"/>
      <c r="E16" s="12"/>
      <c r="F16" s="12"/>
      <c r="G16" s="12"/>
      <c r="H16" s="12"/>
    </row>
    <row r="17" s="1" customFormat="1" ht="41" customHeight="1" spans="1:8">
      <c r="A17" s="5" t="s">
        <v>115</v>
      </c>
      <c r="B17" s="5"/>
      <c r="C17" s="6" t="s">
        <v>116</v>
      </c>
      <c r="D17" s="6"/>
      <c r="E17" s="6"/>
      <c r="F17" s="6"/>
      <c r="G17" s="6"/>
      <c r="H17" s="6"/>
    </row>
    <row r="18" s="1" customFormat="1" ht="41" customHeight="1" spans="1:8">
      <c r="A18" s="5" t="s">
        <v>117</v>
      </c>
      <c r="B18" s="5"/>
      <c r="C18" s="6" t="s">
        <v>118</v>
      </c>
      <c r="D18" s="6"/>
      <c r="E18" s="6"/>
      <c r="F18" s="6"/>
      <c r="G18" s="6"/>
      <c r="H18" s="6"/>
    </row>
    <row r="19" s="1" customFormat="1" ht="84" customHeight="1" spans="1:8">
      <c r="A19" s="5" t="s">
        <v>66</v>
      </c>
      <c r="B19" s="5"/>
      <c r="C19" s="5" t="s">
        <v>119</v>
      </c>
      <c r="D19" s="5"/>
      <c r="E19" s="5"/>
      <c r="F19" s="5"/>
      <c r="G19" s="5"/>
      <c r="H19" s="5"/>
    </row>
  </sheetData>
  <mergeCells count="31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10:A15"/>
    <mergeCell ref="B12:B13"/>
    <mergeCell ref="A8:B9"/>
  </mergeCells>
  <printOptions horizontalCentered="1"/>
  <pageMargins left="0.550694444444444" right="0.354166666666667" top="0.826388888888889" bottom="0.354166666666667" header="0.511805555555556" footer="0.156944444444444"/>
  <pageSetup paperSize="9" scale="8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topLeftCell="A13" workbookViewId="0">
      <selection activeCell="L19" sqref="L19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120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121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73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24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122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33</v>
      </c>
      <c r="E8" s="5" t="s">
        <v>34</v>
      </c>
      <c r="F8" s="5" t="s">
        <v>35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83.24</v>
      </c>
      <c r="E9" s="5">
        <v>72.34</v>
      </c>
      <c r="F9" s="11">
        <f>E9/D9</f>
        <v>0.869053339740509</v>
      </c>
      <c r="G9" s="12">
        <f>F9*20</f>
        <v>17.3810667948102</v>
      </c>
      <c r="H9" s="12"/>
    </row>
    <row r="10" s="1" customFormat="1" ht="30" customHeight="1" spans="1:8">
      <c r="A10" s="13" t="s">
        <v>98</v>
      </c>
      <c r="B10" s="14" t="s">
        <v>42</v>
      </c>
      <c r="C10" s="5" t="s">
        <v>43</v>
      </c>
      <c r="D10" s="5" t="s">
        <v>44</v>
      </c>
      <c r="E10" s="5"/>
      <c r="F10" s="5" t="s">
        <v>45</v>
      </c>
      <c r="G10" s="5" t="s">
        <v>46</v>
      </c>
      <c r="H10" s="5" t="s">
        <v>36</v>
      </c>
    </row>
    <row r="11" s="1" customFormat="1" ht="31" customHeight="1" spans="1:8">
      <c r="A11" s="13"/>
      <c r="B11" s="14" t="s">
        <v>99</v>
      </c>
      <c r="C11" s="5" t="s">
        <v>47</v>
      </c>
      <c r="D11" s="5" t="s">
        <v>123</v>
      </c>
      <c r="E11" s="5"/>
      <c r="F11" s="5" t="s">
        <v>124</v>
      </c>
      <c r="G11" s="5" t="s">
        <v>124</v>
      </c>
      <c r="H11" s="5">
        <v>20</v>
      </c>
    </row>
    <row r="12" s="1" customFormat="1" ht="31" customHeight="1" spans="1:8">
      <c r="A12" s="13"/>
      <c r="B12" s="15" t="s">
        <v>103</v>
      </c>
      <c r="C12" s="33" t="s">
        <v>49</v>
      </c>
      <c r="D12" s="5" t="s">
        <v>125</v>
      </c>
      <c r="E12" s="5"/>
      <c r="F12" s="5">
        <v>114</v>
      </c>
      <c r="G12" s="5">
        <v>114</v>
      </c>
      <c r="H12" s="5">
        <v>10</v>
      </c>
    </row>
    <row r="13" s="1" customFormat="1" ht="31" customHeight="1" spans="1:8">
      <c r="A13" s="13"/>
      <c r="B13" s="13"/>
      <c r="C13" s="16" t="s">
        <v>51</v>
      </c>
      <c r="D13" s="18" t="s">
        <v>126</v>
      </c>
      <c r="E13" s="19"/>
      <c r="F13" s="17">
        <v>1</v>
      </c>
      <c r="G13" s="17">
        <v>1</v>
      </c>
      <c r="H13" s="5">
        <v>10</v>
      </c>
    </row>
    <row r="14" s="1" customFormat="1" ht="51" customHeight="1" spans="1:8">
      <c r="A14" s="13"/>
      <c r="B14" s="15" t="s">
        <v>20</v>
      </c>
      <c r="C14" s="5" t="s">
        <v>53</v>
      </c>
      <c r="D14" s="5" t="s">
        <v>127</v>
      </c>
      <c r="E14" s="5"/>
      <c r="F14" s="5" t="s">
        <v>128</v>
      </c>
      <c r="G14" s="5" t="s">
        <v>128</v>
      </c>
      <c r="H14" s="5">
        <v>28</v>
      </c>
    </row>
    <row r="15" s="1" customFormat="1" ht="40" customHeight="1" spans="1:8">
      <c r="A15" s="13"/>
      <c r="B15" s="5" t="s">
        <v>21</v>
      </c>
      <c r="C15" s="5" t="s">
        <v>112</v>
      </c>
      <c r="D15" s="5" t="s">
        <v>129</v>
      </c>
      <c r="E15" s="5"/>
      <c r="F15" s="5" t="s">
        <v>114</v>
      </c>
      <c r="G15" s="17">
        <v>0.95</v>
      </c>
      <c r="H15" s="5">
        <v>10</v>
      </c>
    </row>
    <row r="16" s="1" customFormat="1" ht="30" customHeight="1" spans="1:8">
      <c r="A16" s="5" t="s">
        <v>61</v>
      </c>
      <c r="B16" s="12">
        <f>H15+H14+H13+H12+G9+H11</f>
        <v>95.3810667948102</v>
      </c>
      <c r="C16" s="12"/>
      <c r="D16" s="12"/>
      <c r="E16" s="12"/>
      <c r="F16" s="12"/>
      <c r="G16" s="12"/>
      <c r="H16" s="12"/>
    </row>
    <row r="17" s="1" customFormat="1" ht="40" customHeight="1" spans="1:8">
      <c r="A17" s="26" t="s">
        <v>115</v>
      </c>
      <c r="B17" s="26"/>
      <c r="C17" s="6" t="s">
        <v>63</v>
      </c>
      <c r="D17" s="6"/>
      <c r="E17" s="6"/>
      <c r="F17" s="6"/>
      <c r="G17" s="6"/>
      <c r="H17" s="6"/>
    </row>
    <row r="18" s="1" customFormat="1" ht="60" customHeight="1" spans="1:8">
      <c r="A18" s="26" t="s">
        <v>117</v>
      </c>
      <c r="B18" s="26"/>
      <c r="C18" s="6" t="s">
        <v>118</v>
      </c>
      <c r="D18" s="6"/>
      <c r="E18" s="6"/>
      <c r="F18" s="6"/>
      <c r="G18" s="6"/>
      <c r="H18" s="6"/>
    </row>
    <row r="19" s="1" customFormat="1" ht="76" customHeight="1" spans="1:8">
      <c r="A19" s="5" t="s">
        <v>66</v>
      </c>
      <c r="B19" s="5"/>
      <c r="C19" s="5" t="s">
        <v>130</v>
      </c>
      <c r="D19" s="5"/>
      <c r="E19" s="5"/>
      <c r="F19" s="5"/>
      <c r="G19" s="5"/>
      <c r="H19" s="5"/>
    </row>
    <row r="20" s="1" customFormat="1" ht="134.1" customHeight="1" spans="1:8">
      <c r="A20" s="20" t="s">
        <v>131</v>
      </c>
      <c r="B20" s="21"/>
      <c r="C20" s="21"/>
      <c r="D20" s="21"/>
      <c r="E20" s="21"/>
      <c r="F20" s="21"/>
      <c r="G20" s="21"/>
      <c r="H20" s="21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0.786805555555556" bottom="0.275" header="0.393055555555556" footer="0.156944444444444"/>
  <pageSetup paperSize="9" scale="96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2"/>
  <sheetViews>
    <sheetView topLeftCell="A3" workbookViewId="0">
      <selection activeCell="K20" sqref="K20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132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133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74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24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122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33</v>
      </c>
      <c r="E8" s="5" t="s">
        <v>34</v>
      </c>
      <c r="F8" s="5" t="s">
        <v>35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38.54</v>
      </c>
      <c r="E9" s="5">
        <v>38.54</v>
      </c>
      <c r="F9" s="11">
        <f>E9/D9</f>
        <v>1</v>
      </c>
      <c r="G9" s="22">
        <f>F9*20</f>
        <v>20</v>
      </c>
      <c r="H9" s="22"/>
    </row>
    <row r="10" s="1" customFormat="1" ht="30" customHeight="1" spans="1:8">
      <c r="A10" s="13" t="s">
        <v>98</v>
      </c>
      <c r="B10" s="14" t="s">
        <v>42</v>
      </c>
      <c r="C10" s="5" t="s">
        <v>43</v>
      </c>
      <c r="D10" s="5" t="s">
        <v>44</v>
      </c>
      <c r="E10" s="5"/>
      <c r="F10" s="5" t="s">
        <v>45</v>
      </c>
      <c r="G10" s="5" t="s">
        <v>46</v>
      </c>
      <c r="H10" s="5" t="s">
        <v>36</v>
      </c>
    </row>
    <row r="11" s="1" customFormat="1" ht="30" customHeight="1" spans="1:8">
      <c r="A11" s="13"/>
      <c r="B11" s="13" t="s">
        <v>99</v>
      </c>
      <c r="C11" s="5" t="s">
        <v>47</v>
      </c>
      <c r="D11" s="5" t="s">
        <v>134</v>
      </c>
      <c r="E11" s="5"/>
      <c r="F11" s="5" t="s">
        <v>135</v>
      </c>
      <c r="G11" s="5" t="s">
        <v>135</v>
      </c>
      <c r="H11" s="5">
        <v>20</v>
      </c>
    </row>
    <row r="12" s="1" customFormat="1" ht="31" customHeight="1" spans="1:8">
      <c r="A12" s="13"/>
      <c r="B12" s="15" t="s">
        <v>103</v>
      </c>
      <c r="C12" s="16" t="s">
        <v>49</v>
      </c>
      <c r="D12" s="5" t="s">
        <v>136</v>
      </c>
      <c r="E12" s="5"/>
      <c r="F12" s="5">
        <v>1232</v>
      </c>
      <c r="G12" s="5">
        <v>1232</v>
      </c>
      <c r="H12" s="5">
        <v>10</v>
      </c>
    </row>
    <row r="13" s="1" customFormat="1" ht="31" customHeight="1" spans="1:8">
      <c r="A13" s="13"/>
      <c r="B13" s="13"/>
      <c r="C13" s="31"/>
      <c r="D13" s="18" t="s">
        <v>137</v>
      </c>
      <c r="E13" s="19"/>
      <c r="F13" s="32">
        <v>1</v>
      </c>
      <c r="G13" s="32">
        <v>1</v>
      </c>
      <c r="H13" s="5">
        <v>10</v>
      </c>
    </row>
    <row r="14" s="1" customFormat="1" ht="26" customHeight="1" spans="1:8">
      <c r="A14" s="13"/>
      <c r="B14" s="15" t="s">
        <v>20</v>
      </c>
      <c r="C14" s="15" t="s">
        <v>53</v>
      </c>
      <c r="D14" s="5" t="s">
        <v>138</v>
      </c>
      <c r="E14" s="5"/>
      <c r="F14" s="5" t="s">
        <v>107</v>
      </c>
      <c r="G14" s="5" t="s">
        <v>107</v>
      </c>
      <c r="H14" s="5">
        <v>10</v>
      </c>
    </row>
    <row r="15" s="1" customFormat="1" ht="26" customHeight="1" spans="1:8">
      <c r="A15" s="13"/>
      <c r="B15" s="13"/>
      <c r="C15" s="14"/>
      <c r="D15" s="18" t="s">
        <v>139</v>
      </c>
      <c r="E15" s="19"/>
      <c r="F15" s="5" t="s">
        <v>140</v>
      </c>
      <c r="G15" s="5" t="s">
        <v>140</v>
      </c>
      <c r="H15" s="5">
        <v>10</v>
      </c>
    </row>
    <row r="16" s="1" customFormat="1" ht="26" customHeight="1" spans="1:8">
      <c r="A16" s="13"/>
      <c r="B16" s="13"/>
      <c r="C16" s="14" t="s">
        <v>141</v>
      </c>
      <c r="D16" s="18" t="s">
        <v>142</v>
      </c>
      <c r="E16" s="19"/>
      <c r="F16" s="5" t="s">
        <v>56</v>
      </c>
      <c r="G16" s="5" t="s">
        <v>56</v>
      </c>
      <c r="H16" s="5">
        <v>8</v>
      </c>
    </row>
    <row r="17" s="1" customFormat="1" ht="40" customHeight="1" spans="1:8">
      <c r="A17" s="13"/>
      <c r="B17" s="5" t="s">
        <v>21</v>
      </c>
      <c r="C17" s="5" t="s">
        <v>112</v>
      </c>
      <c r="D17" s="5" t="s">
        <v>143</v>
      </c>
      <c r="E17" s="5"/>
      <c r="F17" s="5" t="s">
        <v>114</v>
      </c>
      <c r="G17" s="17">
        <v>0.95</v>
      </c>
      <c r="H17" s="5">
        <v>10</v>
      </c>
    </row>
    <row r="18" s="1" customFormat="1" ht="30" customHeight="1" spans="1:8">
      <c r="A18" s="5" t="s">
        <v>61</v>
      </c>
      <c r="B18" s="12">
        <f>H17+H16+H15+H14+H13+H12+G9+H11</f>
        <v>98</v>
      </c>
      <c r="C18" s="12"/>
      <c r="D18" s="12"/>
      <c r="E18" s="12"/>
      <c r="F18" s="12"/>
      <c r="G18" s="12"/>
      <c r="H18" s="12"/>
    </row>
    <row r="19" s="1" customFormat="1" ht="57" customHeight="1" spans="1:8">
      <c r="A19" s="5" t="s">
        <v>115</v>
      </c>
      <c r="B19" s="5"/>
      <c r="C19" s="6" t="s">
        <v>63</v>
      </c>
      <c r="D19" s="6"/>
      <c r="E19" s="6"/>
      <c r="F19" s="6"/>
      <c r="G19" s="6"/>
      <c r="H19" s="6"/>
    </row>
    <row r="20" s="1" customFormat="1" ht="57" customHeight="1" spans="1:8">
      <c r="A20" s="5" t="s">
        <v>117</v>
      </c>
      <c r="B20" s="5"/>
      <c r="C20" s="6" t="s">
        <v>144</v>
      </c>
      <c r="D20" s="6"/>
      <c r="E20" s="6"/>
      <c r="F20" s="6"/>
      <c r="G20" s="6"/>
      <c r="H20" s="6"/>
    </row>
    <row r="21" s="1" customFormat="1" ht="75" customHeight="1" spans="1:8">
      <c r="A21" s="5" t="s">
        <v>66</v>
      </c>
      <c r="B21" s="5"/>
      <c r="C21" s="5" t="s">
        <v>145</v>
      </c>
      <c r="D21" s="5"/>
      <c r="E21" s="5"/>
      <c r="F21" s="5"/>
      <c r="G21" s="5"/>
      <c r="H21" s="5"/>
    </row>
    <row r="22" s="1" customFormat="1" ht="134.1" customHeight="1" spans="1:8">
      <c r="A22" s="20" t="s">
        <v>131</v>
      </c>
      <c r="B22" s="21"/>
      <c r="C22" s="21"/>
      <c r="D22" s="21"/>
      <c r="E22" s="21"/>
      <c r="F22" s="21"/>
      <c r="G22" s="21"/>
      <c r="H22" s="21"/>
    </row>
  </sheetData>
  <mergeCells count="37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2:B13"/>
    <mergeCell ref="B14:B16"/>
    <mergeCell ref="C12:C13"/>
    <mergeCell ref="C14:C15"/>
    <mergeCell ref="A8:B9"/>
  </mergeCells>
  <printOptions horizontalCentered="1"/>
  <pageMargins left="0.751388888888889" right="0.751388888888889" top="0.550694444444444" bottom="0.511805555555556" header="0.275" footer="0.275"/>
  <pageSetup paperSize="9" scale="96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topLeftCell="A6" workbookViewId="0">
      <selection activeCell="M20" sqref="M20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146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133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75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24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122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33</v>
      </c>
      <c r="E8" s="5" t="s">
        <v>34</v>
      </c>
      <c r="F8" s="5" t="s">
        <v>35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2.55</v>
      </c>
      <c r="E9" s="5">
        <v>2.55</v>
      </c>
      <c r="F9" s="11">
        <f>E9/D9</f>
        <v>1</v>
      </c>
      <c r="G9" s="12">
        <f>F9*20</f>
        <v>20</v>
      </c>
      <c r="H9" s="12"/>
    </row>
    <row r="10" s="1" customFormat="1" ht="30" customHeight="1" spans="1:8">
      <c r="A10" s="13" t="s">
        <v>98</v>
      </c>
      <c r="B10" s="14" t="s">
        <v>42</v>
      </c>
      <c r="C10" s="5" t="s">
        <v>43</v>
      </c>
      <c r="D10" s="5" t="s">
        <v>44</v>
      </c>
      <c r="E10" s="5"/>
      <c r="F10" s="5" t="s">
        <v>45</v>
      </c>
      <c r="G10" s="5" t="s">
        <v>46</v>
      </c>
      <c r="H10" s="5" t="s">
        <v>36</v>
      </c>
    </row>
    <row r="11" s="1" customFormat="1" ht="30" customHeight="1" spans="1:8">
      <c r="A11" s="13"/>
      <c r="B11" s="13" t="s">
        <v>99</v>
      </c>
      <c r="C11" s="15" t="s">
        <v>47</v>
      </c>
      <c r="D11" s="18" t="s">
        <v>147</v>
      </c>
      <c r="E11" s="19"/>
      <c r="F11" s="5" t="s">
        <v>147</v>
      </c>
      <c r="G11" s="5" t="s">
        <v>148</v>
      </c>
      <c r="H11" s="5">
        <v>20</v>
      </c>
    </row>
    <row r="12" s="1" customFormat="1" ht="31" customHeight="1" spans="1:8">
      <c r="A12" s="13"/>
      <c r="B12" s="15" t="s">
        <v>19</v>
      </c>
      <c r="C12" s="16" t="s">
        <v>49</v>
      </c>
      <c r="D12" s="5" t="s">
        <v>149</v>
      </c>
      <c r="E12" s="5"/>
      <c r="F12" s="5" t="s">
        <v>150</v>
      </c>
      <c r="G12" s="5" t="s">
        <v>150</v>
      </c>
      <c r="H12" s="5">
        <v>20</v>
      </c>
    </row>
    <row r="13" s="1" customFormat="1" ht="26" customHeight="1" spans="1:8">
      <c r="A13" s="13"/>
      <c r="B13" s="15" t="s">
        <v>20</v>
      </c>
      <c r="C13" s="15" t="s">
        <v>53</v>
      </c>
      <c r="D13" s="5" t="s">
        <v>151</v>
      </c>
      <c r="E13" s="5"/>
      <c r="F13" s="5" t="s">
        <v>107</v>
      </c>
      <c r="G13" s="5" t="s">
        <v>107</v>
      </c>
      <c r="H13" s="5">
        <v>15</v>
      </c>
    </row>
    <row r="14" s="1" customFormat="1" ht="26" customHeight="1" spans="1:8">
      <c r="A14" s="13"/>
      <c r="B14" s="13"/>
      <c r="C14" s="14" t="s">
        <v>141</v>
      </c>
      <c r="D14" s="18" t="s">
        <v>152</v>
      </c>
      <c r="E14" s="19"/>
      <c r="F14" s="5" t="s">
        <v>56</v>
      </c>
      <c r="G14" s="5" t="s">
        <v>56</v>
      </c>
      <c r="H14" s="5">
        <v>15</v>
      </c>
    </row>
    <row r="15" s="1" customFormat="1" ht="40" customHeight="1" spans="1:8">
      <c r="A15" s="13"/>
      <c r="B15" s="5" t="s">
        <v>21</v>
      </c>
      <c r="C15" s="5" t="s">
        <v>112</v>
      </c>
      <c r="D15" s="5" t="s">
        <v>143</v>
      </c>
      <c r="E15" s="5"/>
      <c r="F15" s="5" t="s">
        <v>114</v>
      </c>
      <c r="G15" s="17">
        <v>0.95</v>
      </c>
      <c r="H15" s="5">
        <v>10</v>
      </c>
    </row>
    <row r="16" s="1" customFormat="1" ht="30" customHeight="1" spans="1:8">
      <c r="A16" s="5" t="s">
        <v>61</v>
      </c>
      <c r="B16" s="12">
        <f>H15+H14+H13+H12+G9+H11</f>
        <v>100</v>
      </c>
      <c r="C16" s="12"/>
      <c r="D16" s="12"/>
      <c r="E16" s="12"/>
      <c r="F16" s="12"/>
      <c r="G16" s="12"/>
      <c r="H16" s="12"/>
    </row>
    <row r="17" s="1" customFormat="1" ht="59" customHeight="1" spans="1:8">
      <c r="A17" s="5" t="s">
        <v>115</v>
      </c>
      <c r="B17" s="5"/>
      <c r="C17" s="6" t="s">
        <v>63</v>
      </c>
      <c r="D17" s="6"/>
      <c r="E17" s="6"/>
      <c r="F17" s="6"/>
      <c r="G17" s="6"/>
      <c r="H17" s="6"/>
    </row>
    <row r="18" s="1" customFormat="1" ht="59" customHeight="1" spans="1:8">
      <c r="A18" s="5" t="s">
        <v>117</v>
      </c>
      <c r="B18" s="5"/>
      <c r="C18" s="6" t="s">
        <v>118</v>
      </c>
      <c r="D18" s="6"/>
      <c r="E18" s="6"/>
      <c r="F18" s="6"/>
      <c r="G18" s="6"/>
      <c r="H18" s="6"/>
    </row>
    <row r="19" s="1" customFormat="1" ht="76" customHeight="1" spans="1:8">
      <c r="A19" s="5" t="s">
        <v>66</v>
      </c>
      <c r="B19" s="5"/>
      <c r="C19" s="5" t="s">
        <v>153</v>
      </c>
      <c r="D19" s="5"/>
      <c r="E19" s="5"/>
      <c r="F19" s="5"/>
      <c r="G19" s="5"/>
      <c r="H19" s="5"/>
    </row>
    <row r="20" s="1" customFormat="1" ht="134.1" customHeight="1" spans="1:8">
      <c r="A20" s="20" t="s">
        <v>131</v>
      </c>
      <c r="B20" s="21"/>
      <c r="C20" s="21"/>
      <c r="D20" s="21"/>
      <c r="E20" s="21"/>
      <c r="F20" s="21"/>
      <c r="G20" s="21"/>
      <c r="H20" s="21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3:B14"/>
    <mergeCell ref="A8:B9"/>
  </mergeCells>
  <printOptions horizontalCentered="1"/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topLeftCell="A10" workbookViewId="0">
      <selection activeCell="N17" sqref="N17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154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155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76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24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122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33</v>
      </c>
      <c r="E8" s="5" t="s">
        <v>34</v>
      </c>
      <c r="F8" s="5" t="s">
        <v>35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24</v>
      </c>
      <c r="E9" s="5">
        <v>22</v>
      </c>
      <c r="F9" s="11">
        <f>E9/D9</f>
        <v>0.916666666666667</v>
      </c>
      <c r="G9" s="12">
        <f>F9*20</f>
        <v>18.3333333333333</v>
      </c>
      <c r="H9" s="12"/>
    </row>
    <row r="10" s="1" customFormat="1" ht="30" customHeight="1" spans="1:8">
      <c r="A10" s="13" t="s">
        <v>98</v>
      </c>
      <c r="B10" s="14" t="s">
        <v>42</v>
      </c>
      <c r="C10" s="5" t="s">
        <v>43</v>
      </c>
      <c r="D10" s="5" t="s">
        <v>44</v>
      </c>
      <c r="E10" s="5"/>
      <c r="F10" s="5" t="s">
        <v>45</v>
      </c>
      <c r="G10" s="5" t="s">
        <v>46</v>
      </c>
      <c r="H10" s="5" t="s">
        <v>36</v>
      </c>
    </row>
    <row r="11" s="1" customFormat="1" ht="30" customHeight="1" spans="1:8">
      <c r="A11" s="13"/>
      <c r="B11" s="13" t="s">
        <v>99</v>
      </c>
      <c r="C11" s="15" t="s">
        <v>47</v>
      </c>
      <c r="D11" s="18" t="s">
        <v>156</v>
      </c>
      <c r="E11" s="19"/>
      <c r="F11" s="5" t="s">
        <v>157</v>
      </c>
      <c r="G11" s="5" t="s">
        <v>158</v>
      </c>
      <c r="H11" s="5">
        <v>18</v>
      </c>
    </row>
    <row r="12" s="1" customFormat="1" ht="33" customHeight="1" spans="1:8">
      <c r="A12" s="13"/>
      <c r="B12" s="15" t="s">
        <v>103</v>
      </c>
      <c r="C12" s="16" t="s">
        <v>49</v>
      </c>
      <c r="D12" s="5" t="s">
        <v>159</v>
      </c>
      <c r="E12" s="5"/>
      <c r="F12" s="5" t="s">
        <v>160</v>
      </c>
      <c r="G12" s="5" t="s">
        <v>160</v>
      </c>
      <c r="H12" s="5">
        <v>10</v>
      </c>
    </row>
    <row r="13" s="1" customFormat="1" ht="33" customHeight="1" spans="1:8">
      <c r="A13" s="13"/>
      <c r="B13" s="13"/>
      <c r="C13" s="16" t="s">
        <v>51</v>
      </c>
      <c r="D13" s="5" t="s">
        <v>161</v>
      </c>
      <c r="E13" s="5"/>
      <c r="F13" s="5">
        <v>0</v>
      </c>
      <c r="G13" s="5">
        <v>0</v>
      </c>
      <c r="H13" s="5">
        <v>8</v>
      </c>
    </row>
    <row r="14" s="1" customFormat="1" ht="26" customHeight="1" spans="1:8">
      <c r="A14" s="13"/>
      <c r="B14" s="15" t="s">
        <v>20</v>
      </c>
      <c r="C14" s="15" t="s">
        <v>53</v>
      </c>
      <c r="D14" s="18" t="s">
        <v>162</v>
      </c>
      <c r="E14" s="19"/>
      <c r="F14" s="5" t="s">
        <v>107</v>
      </c>
      <c r="G14" s="5" t="s">
        <v>107</v>
      </c>
      <c r="H14" s="5">
        <v>28</v>
      </c>
    </row>
    <row r="15" s="1" customFormat="1" ht="40" customHeight="1" spans="1:8">
      <c r="A15" s="13"/>
      <c r="B15" s="5" t="s">
        <v>21</v>
      </c>
      <c r="C15" s="5" t="s">
        <v>112</v>
      </c>
      <c r="D15" s="5" t="s">
        <v>143</v>
      </c>
      <c r="E15" s="5"/>
      <c r="F15" s="5" t="s">
        <v>114</v>
      </c>
      <c r="G15" s="17">
        <v>0.95</v>
      </c>
      <c r="H15" s="5">
        <v>9</v>
      </c>
    </row>
    <row r="16" s="1" customFormat="1" ht="30" customHeight="1" spans="1:8">
      <c r="A16" s="5" t="s">
        <v>61</v>
      </c>
      <c r="B16" s="12">
        <f>H15+H14+H13+H12+H11+G9</f>
        <v>91.3333333333333</v>
      </c>
      <c r="C16" s="12"/>
      <c r="D16" s="12"/>
      <c r="E16" s="12"/>
      <c r="F16" s="12"/>
      <c r="G16" s="12"/>
      <c r="H16" s="12"/>
    </row>
    <row r="17" s="1" customFormat="1" ht="53" customHeight="1" spans="1:8">
      <c r="A17" s="26" t="s">
        <v>115</v>
      </c>
      <c r="B17" s="26"/>
      <c r="C17" s="6" t="s">
        <v>63</v>
      </c>
      <c r="D17" s="6"/>
      <c r="E17" s="6"/>
      <c r="F17" s="6"/>
      <c r="G17" s="6"/>
      <c r="H17" s="6"/>
    </row>
    <row r="18" s="1" customFormat="1" ht="53" customHeight="1" spans="1:8">
      <c r="A18" s="26" t="s">
        <v>117</v>
      </c>
      <c r="B18" s="26"/>
      <c r="C18" s="6" t="s">
        <v>163</v>
      </c>
      <c r="D18" s="6"/>
      <c r="E18" s="6"/>
      <c r="F18" s="6"/>
      <c r="G18" s="6"/>
      <c r="H18" s="6"/>
    </row>
    <row r="19" s="1" customFormat="1" ht="73" customHeight="1" spans="1:8">
      <c r="A19" s="5" t="s">
        <v>66</v>
      </c>
      <c r="B19" s="5"/>
      <c r="C19" s="5" t="s">
        <v>119</v>
      </c>
      <c r="D19" s="5"/>
      <c r="E19" s="5"/>
      <c r="F19" s="5"/>
      <c r="G19" s="5"/>
      <c r="H19" s="5"/>
    </row>
    <row r="20" s="1" customFormat="1" ht="134.1" customHeight="1" spans="1:8">
      <c r="A20" s="20" t="s">
        <v>131</v>
      </c>
      <c r="B20" s="21"/>
      <c r="C20" s="21"/>
      <c r="D20" s="21"/>
      <c r="E20" s="21"/>
      <c r="F20" s="21"/>
      <c r="G20" s="21"/>
      <c r="H20" s="21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topLeftCell="A14" workbookViewId="0">
      <selection activeCell="L15" sqref="L15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26.1416666666667" style="1" customWidth="1"/>
    <col min="9" max="16384" width="9" style="1"/>
  </cols>
  <sheetData>
    <row r="1" s="1" customFormat="1" ht="54" customHeight="1" spans="1:8">
      <c r="A1" s="2" t="s">
        <v>164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155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77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24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122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33</v>
      </c>
      <c r="E8" s="5" t="s">
        <v>34</v>
      </c>
      <c r="F8" s="5" t="s">
        <v>35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21.93</v>
      </c>
      <c r="E9" s="5">
        <v>20.51</v>
      </c>
      <c r="F9" s="11">
        <f>E9/D9</f>
        <v>0.935248518011856</v>
      </c>
      <c r="G9" s="12">
        <f>F9*20</f>
        <v>18.7049703602371</v>
      </c>
      <c r="H9" s="12"/>
    </row>
    <row r="10" s="1" customFormat="1" ht="30" customHeight="1" spans="1:8">
      <c r="A10" s="13" t="s">
        <v>98</v>
      </c>
      <c r="B10" s="14" t="s">
        <v>42</v>
      </c>
      <c r="C10" s="5" t="s">
        <v>43</v>
      </c>
      <c r="D10" s="5" t="s">
        <v>44</v>
      </c>
      <c r="E10" s="5"/>
      <c r="F10" s="5" t="s">
        <v>45</v>
      </c>
      <c r="G10" s="5" t="s">
        <v>46</v>
      </c>
      <c r="H10" s="5" t="s">
        <v>36</v>
      </c>
    </row>
    <row r="11" s="1" customFormat="1" ht="30" customHeight="1" spans="1:8">
      <c r="A11" s="13"/>
      <c r="B11" s="13" t="s">
        <v>99</v>
      </c>
      <c r="C11" s="15" t="s">
        <v>47</v>
      </c>
      <c r="D11" s="18" t="s">
        <v>156</v>
      </c>
      <c r="E11" s="19"/>
      <c r="F11" s="5" t="s">
        <v>165</v>
      </c>
      <c r="G11" s="5" t="s">
        <v>165</v>
      </c>
      <c r="H11" s="5">
        <v>18</v>
      </c>
    </row>
    <row r="12" s="1" customFormat="1" ht="37" customHeight="1" spans="1:8">
      <c r="A12" s="13"/>
      <c r="B12" s="15" t="s">
        <v>103</v>
      </c>
      <c r="C12" s="16" t="s">
        <v>49</v>
      </c>
      <c r="D12" s="5" t="s">
        <v>166</v>
      </c>
      <c r="E12" s="5"/>
      <c r="F12" s="5">
        <v>45</v>
      </c>
      <c r="G12" s="5">
        <v>45</v>
      </c>
      <c r="H12" s="5">
        <v>8</v>
      </c>
    </row>
    <row r="13" s="1" customFormat="1" ht="30" customHeight="1" spans="1:8">
      <c r="A13" s="13"/>
      <c r="B13" s="13"/>
      <c r="C13" s="16" t="s">
        <v>51</v>
      </c>
      <c r="D13" s="5" t="s">
        <v>167</v>
      </c>
      <c r="E13" s="5"/>
      <c r="F13" s="17">
        <v>1</v>
      </c>
      <c r="G13" s="17">
        <v>1</v>
      </c>
      <c r="H13" s="5">
        <v>10</v>
      </c>
    </row>
    <row r="14" s="23" customFormat="1" ht="26" customHeight="1" spans="1:8">
      <c r="A14" s="24"/>
      <c r="B14" s="25" t="s">
        <v>20</v>
      </c>
      <c r="C14" s="25" t="s">
        <v>53</v>
      </c>
      <c r="D14" s="29" t="s">
        <v>168</v>
      </c>
      <c r="E14" s="30"/>
      <c r="F14" s="26" t="s">
        <v>56</v>
      </c>
      <c r="G14" s="26" t="s">
        <v>56</v>
      </c>
      <c r="H14" s="26">
        <v>28</v>
      </c>
    </row>
    <row r="15" s="23" customFormat="1" ht="40" customHeight="1" spans="1:8">
      <c r="A15" s="24"/>
      <c r="B15" s="26" t="s">
        <v>21</v>
      </c>
      <c r="C15" s="26" t="s">
        <v>112</v>
      </c>
      <c r="D15" s="26" t="s">
        <v>143</v>
      </c>
      <c r="E15" s="26"/>
      <c r="F15" s="26" t="s">
        <v>114</v>
      </c>
      <c r="G15" s="27">
        <v>0.95</v>
      </c>
      <c r="H15" s="26">
        <v>9</v>
      </c>
    </row>
    <row r="16" s="1" customFormat="1" ht="30" customHeight="1" spans="1:8">
      <c r="A16" s="5" t="s">
        <v>61</v>
      </c>
      <c r="B16" s="12">
        <f>H15+H14+H13+H12+H11+G9</f>
        <v>91.7049703602371</v>
      </c>
      <c r="C16" s="12"/>
      <c r="D16" s="12"/>
      <c r="E16" s="12"/>
      <c r="F16" s="12"/>
      <c r="G16" s="12"/>
      <c r="H16" s="12"/>
    </row>
    <row r="17" s="1" customFormat="1" ht="52" customHeight="1" spans="1:8">
      <c r="A17" s="5" t="s">
        <v>115</v>
      </c>
      <c r="B17" s="5"/>
      <c r="C17" s="6" t="s">
        <v>63</v>
      </c>
      <c r="D17" s="6"/>
      <c r="E17" s="6"/>
      <c r="F17" s="6"/>
      <c r="G17" s="6"/>
      <c r="H17" s="6"/>
    </row>
    <row r="18" s="1" customFormat="1" ht="52" customHeight="1" spans="1:8">
      <c r="A18" s="5" t="s">
        <v>117</v>
      </c>
      <c r="B18" s="5"/>
      <c r="C18" s="6" t="s">
        <v>163</v>
      </c>
      <c r="D18" s="6"/>
      <c r="E18" s="6"/>
      <c r="F18" s="6"/>
      <c r="G18" s="6"/>
      <c r="H18" s="6"/>
    </row>
    <row r="19" s="1" customFormat="1" ht="90" customHeight="1" spans="1:8">
      <c r="A19" s="5" t="s">
        <v>66</v>
      </c>
      <c r="B19" s="5"/>
      <c r="C19" s="5" t="s">
        <v>169</v>
      </c>
      <c r="D19" s="5"/>
      <c r="E19" s="5"/>
      <c r="F19" s="5"/>
      <c r="G19" s="5"/>
      <c r="H19" s="5"/>
    </row>
    <row r="20" s="1" customFormat="1" ht="134.1" customHeight="1" spans="1:8">
      <c r="A20" s="20" t="s">
        <v>131</v>
      </c>
      <c r="B20" s="21"/>
      <c r="C20" s="21"/>
      <c r="D20" s="21"/>
      <c r="E20" s="21"/>
      <c r="F20" s="21"/>
      <c r="G20" s="21"/>
      <c r="H20" s="21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1.14166666666667" bottom="1" header="0.275" footer="0.511805555555556"/>
  <pageSetup paperSize="9" scale="85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topLeftCell="A13" workbookViewId="0">
      <selection activeCell="K19" sqref="K19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5916666666667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170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155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78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24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122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33</v>
      </c>
      <c r="E8" s="5" t="s">
        <v>34</v>
      </c>
      <c r="F8" s="5" t="s">
        <v>35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59.5</v>
      </c>
      <c r="E9" s="5">
        <v>36.65</v>
      </c>
      <c r="F9" s="11">
        <f>E9/D9</f>
        <v>0.615966386554622</v>
      </c>
      <c r="G9" s="12">
        <f>F9*20</f>
        <v>12.3193277310924</v>
      </c>
      <c r="H9" s="12"/>
    </row>
    <row r="10" s="1" customFormat="1" ht="30" customHeight="1" spans="1:8">
      <c r="A10" s="13" t="s">
        <v>98</v>
      </c>
      <c r="B10" s="14" t="s">
        <v>42</v>
      </c>
      <c r="C10" s="5" t="s">
        <v>43</v>
      </c>
      <c r="D10" s="5" t="s">
        <v>44</v>
      </c>
      <c r="E10" s="5"/>
      <c r="F10" s="5" t="s">
        <v>45</v>
      </c>
      <c r="G10" s="5" t="s">
        <v>46</v>
      </c>
      <c r="H10" s="5" t="s">
        <v>36</v>
      </c>
    </row>
    <row r="11" s="1" customFormat="1" ht="30" customHeight="1" spans="1:8">
      <c r="A11" s="13"/>
      <c r="B11" s="13" t="s">
        <v>99</v>
      </c>
      <c r="C11" s="15" t="s">
        <v>47</v>
      </c>
      <c r="D11" s="18" t="s">
        <v>171</v>
      </c>
      <c r="E11" s="19"/>
      <c r="F11" s="5" t="s">
        <v>172</v>
      </c>
      <c r="G11" s="5" t="s">
        <v>172</v>
      </c>
      <c r="H11" s="5">
        <v>18</v>
      </c>
    </row>
    <row r="12" s="1" customFormat="1" ht="27" customHeight="1" spans="1:8">
      <c r="A12" s="13"/>
      <c r="B12" s="15" t="s">
        <v>103</v>
      </c>
      <c r="C12" s="16" t="s">
        <v>49</v>
      </c>
      <c r="D12" s="5" t="s">
        <v>173</v>
      </c>
      <c r="E12" s="5"/>
      <c r="F12" s="5" t="s">
        <v>174</v>
      </c>
      <c r="G12" s="5" t="s">
        <v>174</v>
      </c>
      <c r="H12" s="5">
        <v>10</v>
      </c>
    </row>
    <row r="13" s="1" customFormat="1" ht="36" customHeight="1" spans="1:8">
      <c r="A13" s="13"/>
      <c r="B13" s="13"/>
      <c r="C13" s="16" t="s">
        <v>51</v>
      </c>
      <c r="D13" s="5" t="s">
        <v>175</v>
      </c>
      <c r="E13" s="5"/>
      <c r="F13" s="17" t="s">
        <v>111</v>
      </c>
      <c r="G13" s="17" t="s">
        <v>111</v>
      </c>
      <c r="H13" s="5">
        <v>8</v>
      </c>
    </row>
    <row r="14" s="23" customFormat="1" ht="49" customHeight="1" spans="1:8">
      <c r="A14" s="24"/>
      <c r="B14" s="25" t="s">
        <v>20</v>
      </c>
      <c r="C14" s="25" t="s">
        <v>53</v>
      </c>
      <c r="D14" s="29" t="s">
        <v>176</v>
      </c>
      <c r="E14" s="30"/>
      <c r="F14" s="26" t="s">
        <v>177</v>
      </c>
      <c r="G14" s="26" t="s">
        <v>177</v>
      </c>
      <c r="H14" s="26">
        <v>28</v>
      </c>
    </row>
    <row r="15" s="1" customFormat="1" ht="40" customHeight="1" spans="1:8">
      <c r="A15" s="13"/>
      <c r="B15" s="26" t="s">
        <v>21</v>
      </c>
      <c r="C15" s="26" t="s">
        <v>112</v>
      </c>
      <c r="D15" s="5" t="s">
        <v>143</v>
      </c>
      <c r="E15" s="5"/>
      <c r="F15" s="5" t="s">
        <v>114</v>
      </c>
      <c r="G15" s="17">
        <v>0.95</v>
      </c>
      <c r="H15" s="5">
        <v>9</v>
      </c>
    </row>
    <row r="16" s="1" customFormat="1" ht="30" customHeight="1" spans="1:8">
      <c r="A16" s="5" t="s">
        <v>61</v>
      </c>
      <c r="B16" s="12">
        <f>H15+H14+H13+H12+H11+G9</f>
        <v>85.3193277310924</v>
      </c>
      <c r="C16" s="12"/>
      <c r="D16" s="12"/>
      <c r="E16" s="12"/>
      <c r="F16" s="12"/>
      <c r="G16" s="12"/>
      <c r="H16" s="12"/>
    </row>
    <row r="17" s="1" customFormat="1" ht="55" customHeight="1" spans="1:8">
      <c r="A17" s="5" t="s">
        <v>115</v>
      </c>
      <c r="B17" s="5"/>
      <c r="C17" s="6" t="s">
        <v>79</v>
      </c>
      <c r="D17" s="6"/>
      <c r="E17" s="6"/>
      <c r="F17" s="6"/>
      <c r="G17" s="6"/>
      <c r="H17" s="6"/>
    </row>
    <row r="18" s="1" customFormat="1" ht="55" customHeight="1" spans="1:8">
      <c r="A18" s="5" t="s">
        <v>117</v>
      </c>
      <c r="B18" s="5"/>
      <c r="C18" s="6" t="s">
        <v>118</v>
      </c>
      <c r="D18" s="6"/>
      <c r="E18" s="6"/>
      <c r="F18" s="6"/>
      <c r="G18" s="6"/>
      <c r="H18" s="6"/>
    </row>
    <row r="19" s="1" customFormat="1" ht="71" customHeight="1" spans="1:8">
      <c r="A19" s="5" t="s">
        <v>66</v>
      </c>
      <c r="B19" s="5"/>
      <c r="C19" s="5" t="s">
        <v>130</v>
      </c>
      <c r="D19" s="5"/>
      <c r="E19" s="5"/>
      <c r="F19" s="5"/>
      <c r="G19" s="5"/>
      <c r="H19" s="5"/>
    </row>
    <row r="20" s="1" customFormat="1" ht="134.1" customHeight="1" spans="1:8">
      <c r="A20" s="20" t="s">
        <v>131</v>
      </c>
      <c r="B20" s="21"/>
      <c r="C20" s="21"/>
      <c r="D20" s="21"/>
      <c r="E20" s="21"/>
      <c r="F20" s="21"/>
      <c r="G20" s="21"/>
      <c r="H20" s="21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0.747916666666667" bottom="0.747916666666667" header="0.275" footer="0.511805555555556"/>
  <pageSetup paperSize="9" scale="95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workbookViewId="0">
      <selection activeCell="K18" sqref="K18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178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155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80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24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122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33</v>
      </c>
      <c r="E8" s="5" t="s">
        <v>34</v>
      </c>
      <c r="F8" s="5" t="s">
        <v>35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707.13</v>
      </c>
      <c r="E9" s="5">
        <v>707.12</v>
      </c>
      <c r="F9" s="11">
        <f>E9/D9</f>
        <v>0.999985858328737</v>
      </c>
      <c r="G9" s="12">
        <f>F9*20</f>
        <v>19.9997171665747</v>
      </c>
      <c r="H9" s="12"/>
    </row>
    <row r="10" s="1" customFormat="1" ht="30" customHeight="1" spans="1:8">
      <c r="A10" s="13" t="s">
        <v>98</v>
      </c>
      <c r="B10" s="14" t="s">
        <v>42</v>
      </c>
      <c r="C10" s="5" t="s">
        <v>43</v>
      </c>
      <c r="D10" s="5" t="s">
        <v>44</v>
      </c>
      <c r="E10" s="5"/>
      <c r="F10" s="5" t="s">
        <v>45</v>
      </c>
      <c r="G10" s="5" t="s">
        <v>46</v>
      </c>
      <c r="H10" s="5" t="s">
        <v>36</v>
      </c>
    </row>
    <row r="11" s="1" customFormat="1" ht="30" customHeight="1" spans="1:8">
      <c r="A11" s="13"/>
      <c r="B11" s="13" t="s">
        <v>99</v>
      </c>
      <c r="C11" s="15" t="s">
        <v>47</v>
      </c>
      <c r="D11" s="18" t="s">
        <v>179</v>
      </c>
      <c r="E11" s="19"/>
      <c r="F11" s="5" t="s">
        <v>180</v>
      </c>
      <c r="G11" s="5" t="s">
        <v>181</v>
      </c>
      <c r="H11" s="5">
        <v>18</v>
      </c>
    </row>
    <row r="12" s="1" customFormat="1" ht="32" customHeight="1" spans="1:8">
      <c r="A12" s="13"/>
      <c r="B12" s="15" t="s">
        <v>103</v>
      </c>
      <c r="C12" s="16" t="s">
        <v>49</v>
      </c>
      <c r="D12" s="5" t="s">
        <v>182</v>
      </c>
      <c r="E12" s="5"/>
      <c r="F12" s="5" t="s">
        <v>183</v>
      </c>
      <c r="G12" s="5" t="s">
        <v>183</v>
      </c>
      <c r="H12" s="5">
        <v>10</v>
      </c>
    </row>
    <row r="13" s="1" customFormat="1" ht="32" customHeight="1" spans="1:8">
      <c r="A13" s="13"/>
      <c r="B13" s="13"/>
      <c r="C13" s="16" t="s">
        <v>51</v>
      </c>
      <c r="D13" s="5" t="s">
        <v>184</v>
      </c>
      <c r="E13" s="5"/>
      <c r="F13" s="17" t="s">
        <v>128</v>
      </c>
      <c r="G13" s="17" t="s">
        <v>128</v>
      </c>
      <c r="H13" s="5">
        <v>10</v>
      </c>
    </row>
    <row r="14" s="23" customFormat="1" ht="26" customHeight="1" spans="1:8">
      <c r="A14" s="24"/>
      <c r="B14" s="25" t="s">
        <v>20</v>
      </c>
      <c r="C14" s="25" t="s">
        <v>53</v>
      </c>
      <c r="D14" s="29" t="s">
        <v>176</v>
      </c>
      <c r="E14" s="30"/>
      <c r="F14" s="26" t="s">
        <v>177</v>
      </c>
      <c r="G14" s="26" t="s">
        <v>177</v>
      </c>
      <c r="H14" s="26">
        <v>28</v>
      </c>
    </row>
    <row r="15" s="23" customFormat="1" ht="40" customHeight="1" spans="1:8">
      <c r="A15" s="24"/>
      <c r="B15" s="26" t="s">
        <v>21</v>
      </c>
      <c r="C15" s="26" t="s">
        <v>112</v>
      </c>
      <c r="D15" s="26" t="s">
        <v>143</v>
      </c>
      <c r="E15" s="26"/>
      <c r="F15" s="26" t="s">
        <v>114</v>
      </c>
      <c r="G15" s="27">
        <v>0.95</v>
      </c>
      <c r="H15" s="26">
        <v>9</v>
      </c>
    </row>
    <row r="16" s="1" customFormat="1" ht="30" customHeight="1" spans="1:8">
      <c r="A16" s="5" t="s">
        <v>61</v>
      </c>
      <c r="B16" s="12">
        <f>H15+H14+H13+H12+H11+G9</f>
        <v>94.9997171665748</v>
      </c>
      <c r="C16" s="12"/>
      <c r="D16" s="12"/>
      <c r="E16" s="12"/>
      <c r="F16" s="12"/>
      <c r="G16" s="12"/>
      <c r="H16" s="12"/>
    </row>
    <row r="17" s="1" customFormat="1" ht="54" customHeight="1" spans="1:8">
      <c r="A17" s="5" t="s">
        <v>115</v>
      </c>
      <c r="B17" s="5"/>
      <c r="C17" s="6" t="s">
        <v>63</v>
      </c>
      <c r="D17" s="6"/>
      <c r="E17" s="6"/>
      <c r="F17" s="6"/>
      <c r="G17" s="6"/>
      <c r="H17" s="6"/>
    </row>
    <row r="18" s="1" customFormat="1" ht="54" customHeight="1" spans="1:8">
      <c r="A18" s="5" t="s">
        <v>117</v>
      </c>
      <c r="B18" s="5"/>
      <c r="C18" s="6" t="s">
        <v>118</v>
      </c>
      <c r="D18" s="6"/>
      <c r="E18" s="6"/>
      <c r="F18" s="6"/>
      <c r="G18" s="6"/>
      <c r="H18" s="6"/>
    </row>
    <row r="19" s="1" customFormat="1" ht="71" customHeight="1" spans="1:8">
      <c r="A19" s="5" t="s">
        <v>66</v>
      </c>
      <c r="B19" s="5"/>
      <c r="C19" s="5" t="s">
        <v>130</v>
      </c>
      <c r="D19" s="5"/>
      <c r="E19" s="5"/>
      <c r="F19" s="5"/>
      <c r="G19" s="5"/>
      <c r="H19" s="5"/>
    </row>
    <row r="20" s="1" customFormat="1" ht="134.1" customHeight="1" spans="1:8">
      <c r="A20" s="20" t="s">
        <v>131</v>
      </c>
      <c r="B20" s="21"/>
      <c r="C20" s="21"/>
      <c r="D20" s="21"/>
      <c r="E20" s="21"/>
      <c r="F20" s="21"/>
      <c r="G20" s="21"/>
      <c r="H20" s="21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topLeftCell="A15" workbookViewId="0">
      <selection activeCell="C19" sqref="C19:H19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185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155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81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24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122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33</v>
      </c>
      <c r="E8" s="5" t="s">
        <v>34</v>
      </c>
      <c r="F8" s="5" t="s">
        <v>35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34.33</v>
      </c>
      <c r="E9" s="5">
        <v>33.46</v>
      </c>
      <c r="F9" s="11">
        <f>E9/D9</f>
        <v>0.974657733760559</v>
      </c>
      <c r="G9" s="12">
        <f>F9*20</f>
        <v>19.4931546752112</v>
      </c>
      <c r="H9" s="12"/>
    </row>
    <row r="10" s="1" customFormat="1" ht="30" customHeight="1" spans="1:8">
      <c r="A10" s="13" t="s">
        <v>98</v>
      </c>
      <c r="B10" s="14" t="s">
        <v>42</v>
      </c>
      <c r="C10" s="5" t="s">
        <v>43</v>
      </c>
      <c r="D10" s="5" t="s">
        <v>44</v>
      </c>
      <c r="E10" s="5"/>
      <c r="F10" s="5" t="s">
        <v>45</v>
      </c>
      <c r="G10" s="5" t="s">
        <v>46</v>
      </c>
      <c r="H10" s="5" t="s">
        <v>36</v>
      </c>
    </row>
    <row r="11" s="1" customFormat="1" ht="30" customHeight="1" spans="1:8">
      <c r="A11" s="13"/>
      <c r="B11" s="13" t="s">
        <v>99</v>
      </c>
      <c r="C11" s="15" t="s">
        <v>47</v>
      </c>
      <c r="D11" s="5" t="s">
        <v>186</v>
      </c>
      <c r="E11" s="5"/>
      <c r="F11" s="5" t="s">
        <v>187</v>
      </c>
      <c r="G11" s="5" t="s">
        <v>187</v>
      </c>
      <c r="H11" s="5">
        <v>20</v>
      </c>
    </row>
    <row r="12" s="1" customFormat="1" ht="31" customHeight="1" spans="1:8">
      <c r="A12" s="13"/>
      <c r="B12" s="15" t="s">
        <v>103</v>
      </c>
      <c r="C12" s="16" t="s">
        <v>49</v>
      </c>
      <c r="D12" s="5" t="s">
        <v>188</v>
      </c>
      <c r="E12" s="5"/>
      <c r="F12" s="17">
        <v>1</v>
      </c>
      <c r="G12" s="17">
        <v>1</v>
      </c>
      <c r="H12" s="5">
        <v>10</v>
      </c>
    </row>
    <row r="13" s="1" customFormat="1" ht="36" customHeight="1" spans="1:8">
      <c r="A13" s="13"/>
      <c r="B13" s="13"/>
      <c r="C13" s="16" t="s">
        <v>51</v>
      </c>
      <c r="D13" s="18" t="s">
        <v>189</v>
      </c>
      <c r="E13" s="19"/>
      <c r="F13" s="17" t="s">
        <v>187</v>
      </c>
      <c r="G13" s="17" t="s">
        <v>187</v>
      </c>
      <c r="H13" s="5">
        <v>10</v>
      </c>
    </row>
    <row r="14" s="23" customFormat="1" ht="26" customHeight="1" spans="1:8">
      <c r="A14" s="24"/>
      <c r="B14" s="25" t="s">
        <v>20</v>
      </c>
      <c r="C14" s="25" t="s">
        <v>53</v>
      </c>
      <c r="D14" s="26" t="s">
        <v>190</v>
      </c>
      <c r="E14" s="26"/>
      <c r="F14" s="26" t="s">
        <v>191</v>
      </c>
      <c r="G14" s="26" t="s">
        <v>191</v>
      </c>
      <c r="H14" s="26">
        <v>28</v>
      </c>
    </row>
    <row r="15" s="23" customFormat="1" ht="41" customHeight="1" spans="1:8">
      <c r="A15" s="24"/>
      <c r="B15" s="26" t="s">
        <v>21</v>
      </c>
      <c r="C15" s="26" t="s">
        <v>112</v>
      </c>
      <c r="D15" s="26" t="s">
        <v>143</v>
      </c>
      <c r="E15" s="26"/>
      <c r="F15" s="26" t="s">
        <v>114</v>
      </c>
      <c r="G15" s="27">
        <v>0.95</v>
      </c>
      <c r="H15" s="26">
        <v>9</v>
      </c>
    </row>
    <row r="16" s="1" customFormat="1" ht="30" customHeight="1" spans="1:8">
      <c r="A16" s="5" t="s">
        <v>61</v>
      </c>
      <c r="B16" s="12">
        <f>H15+H14+H13+H12+H11+G9</f>
        <v>96.4931546752112</v>
      </c>
      <c r="C16" s="12"/>
      <c r="D16" s="12"/>
      <c r="E16" s="12"/>
      <c r="F16" s="12"/>
      <c r="G16" s="12"/>
      <c r="H16" s="12"/>
    </row>
    <row r="17" s="23" customFormat="1" ht="48" customHeight="1" spans="1:8">
      <c r="A17" s="26" t="s">
        <v>115</v>
      </c>
      <c r="B17" s="26"/>
      <c r="C17" s="28" t="s">
        <v>63</v>
      </c>
      <c r="D17" s="28"/>
      <c r="E17" s="28"/>
      <c r="F17" s="28"/>
      <c r="G17" s="28"/>
      <c r="H17" s="28"/>
    </row>
    <row r="18" s="23" customFormat="1" ht="48" customHeight="1" spans="1:8">
      <c r="A18" s="26" t="s">
        <v>117</v>
      </c>
      <c r="B18" s="26"/>
      <c r="C18" s="28" t="s">
        <v>118</v>
      </c>
      <c r="D18" s="28"/>
      <c r="E18" s="28"/>
      <c r="F18" s="28"/>
      <c r="G18" s="28"/>
      <c r="H18" s="28"/>
    </row>
    <row r="19" s="1" customFormat="1" ht="81" customHeight="1" spans="1:8">
      <c r="A19" s="5" t="s">
        <v>66</v>
      </c>
      <c r="B19" s="5"/>
      <c r="C19" s="5" t="s">
        <v>130</v>
      </c>
      <c r="D19" s="5"/>
      <c r="E19" s="5"/>
      <c r="F19" s="5"/>
      <c r="G19" s="5"/>
      <c r="H19" s="5"/>
    </row>
    <row r="20" s="1" customFormat="1" ht="134.1" customHeight="1" spans="1:8">
      <c r="A20" s="20" t="s">
        <v>131</v>
      </c>
      <c r="B20" s="21"/>
      <c r="C20" s="21"/>
      <c r="D20" s="21"/>
      <c r="E20" s="21"/>
      <c r="F20" s="21"/>
      <c r="G20" s="21"/>
      <c r="H20" s="21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2"/>
  <sheetViews>
    <sheetView topLeftCell="A12" workbookViewId="0">
      <selection activeCell="A1" sqref="A1:H21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192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133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82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24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122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33</v>
      </c>
      <c r="E8" s="5" t="s">
        <v>34</v>
      </c>
      <c r="F8" s="5" t="s">
        <v>35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6.68</v>
      </c>
      <c r="E9" s="5">
        <v>6.68</v>
      </c>
      <c r="F9" s="11">
        <f>E9/D9</f>
        <v>1</v>
      </c>
      <c r="G9" s="22">
        <f>F9*20</f>
        <v>20</v>
      </c>
      <c r="H9" s="22"/>
    </row>
    <row r="10" s="1" customFormat="1" ht="30" customHeight="1" spans="1:8">
      <c r="A10" s="13" t="s">
        <v>98</v>
      </c>
      <c r="B10" s="14" t="s">
        <v>42</v>
      </c>
      <c r="C10" s="5" t="s">
        <v>43</v>
      </c>
      <c r="D10" s="5" t="s">
        <v>44</v>
      </c>
      <c r="E10" s="5"/>
      <c r="F10" s="5" t="s">
        <v>45</v>
      </c>
      <c r="G10" s="5" t="s">
        <v>46</v>
      </c>
      <c r="H10" s="5" t="s">
        <v>36</v>
      </c>
    </row>
    <row r="11" s="1" customFormat="1" ht="30" customHeight="1" spans="1:8">
      <c r="A11" s="13"/>
      <c r="B11" s="13" t="s">
        <v>99</v>
      </c>
      <c r="C11" s="5" t="s">
        <v>47</v>
      </c>
      <c r="D11" s="5" t="s">
        <v>193</v>
      </c>
      <c r="E11" s="5"/>
      <c r="F11" s="5" t="s">
        <v>194</v>
      </c>
      <c r="G11" s="5" t="s">
        <v>194</v>
      </c>
      <c r="H11" s="5">
        <v>20</v>
      </c>
    </row>
    <row r="12" s="1" customFormat="1" ht="31" customHeight="1" spans="1:8">
      <c r="A12" s="13"/>
      <c r="B12" s="15" t="s">
        <v>103</v>
      </c>
      <c r="C12" s="16" t="s">
        <v>49</v>
      </c>
      <c r="D12" s="5" t="s">
        <v>195</v>
      </c>
      <c r="E12" s="5"/>
      <c r="F12" s="5" t="s">
        <v>196</v>
      </c>
      <c r="G12" s="5" t="s">
        <v>196</v>
      </c>
      <c r="H12" s="5">
        <v>10</v>
      </c>
    </row>
    <row r="13" s="1" customFormat="1" ht="31" customHeight="1" spans="1:8">
      <c r="A13" s="13"/>
      <c r="B13" s="13"/>
      <c r="C13" s="16" t="s">
        <v>51</v>
      </c>
      <c r="D13" s="5" t="s">
        <v>197</v>
      </c>
      <c r="E13" s="5"/>
      <c r="F13" s="5" t="s">
        <v>111</v>
      </c>
      <c r="G13" s="5" t="s">
        <v>111</v>
      </c>
      <c r="H13" s="5">
        <v>9</v>
      </c>
    </row>
    <row r="14" s="1" customFormat="1" ht="26" customHeight="1" spans="1:8">
      <c r="A14" s="13"/>
      <c r="B14" s="15" t="s">
        <v>20</v>
      </c>
      <c r="C14" s="15" t="s">
        <v>53</v>
      </c>
      <c r="D14" s="5" t="s">
        <v>138</v>
      </c>
      <c r="E14" s="5"/>
      <c r="F14" s="5" t="s">
        <v>107</v>
      </c>
      <c r="G14" s="5" t="s">
        <v>107</v>
      </c>
      <c r="H14" s="5">
        <v>10</v>
      </c>
    </row>
    <row r="15" s="1" customFormat="1" ht="26" customHeight="1" spans="1:8">
      <c r="A15" s="13"/>
      <c r="B15" s="13"/>
      <c r="C15" s="14"/>
      <c r="D15" s="18" t="s">
        <v>139</v>
      </c>
      <c r="E15" s="19"/>
      <c r="F15" s="5" t="s">
        <v>140</v>
      </c>
      <c r="G15" s="5" t="s">
        <v>140</v>
      </c>
      <c r="H15" s="5">
        <v>10</v>
      </c>
    </row>
    <row r="16" s="1" customFormat="1" ht="26" customHeight="1" spans="1:8">
      <c r="A16" s="13"/>
      <c r="B16" s="13"/>
      <c r="C16" s="14" t="s">
        <v>141</v>
      </c>
      <c r="D16" s="18" t="s">
        <v>142</v>
      </c>
      <c r="E16" s="19"/>
      <c r="F16" s="5" t="s">
        <v>56</v>
      </c>
      <c r="G16" s="5" t="s">
        <v>56</v>
      </c>
      <c r="H16" s="5">
        <v>9</v>
      </c>
    </row>
    <row r="17" s="1" customFormat="1" ht="40" customHeight="1" spans="1:8">
      <c r="A17" s="13"/>
      <c r="B17" s="5" t="s">
        <v>21</v>
      </c>
      <c r="C17" s="5" t="s">
        <v>112</v>
      </c>
      <c r="D17" s="5" t="s">
        <v>143</v>
      </c>
      <c r="E17" s="5"/>
      <c r="F17" s="5" t="s">
        <v>114</v>
      </c>
      <c r="G17" s="17">
        <v>0.95</v>
      </c>
      <c r="H17" s="5">
        <v>10</v>
      </c>
    </row>
    <row r="18" s="1" customFormat="1" ht="30" customHeight="1" spans="1:8">
      <c r="A18" s="5" t="s">
        <v>61</v>
      </c>
      <c r="B18" s="12">
        <f>H17+H16+H15+H14+H13+H12+G9+H11</f>
        <v>98</v>
      </c>
      <c r="C18" s="12"/>
      <c r="D18" s="12"/>
      <c r="E18" s="12"/>
      <c r="F18" s="12"/>
      <c r="G18" s="12"/>
      <c r="H18" s="12"/>
    </row>
    <row r="19" s="1" customFormat="1" ht="43" customHeight="1" spans="1:8">
      <c r="A19" s="5" t="s">
        <v>115</v>
      </c>
      <c r="B19" s="5"/>
      <c r="C19" s="6" t="s">
        <v>63</v>
      </c>
      <c r="D19" s="6"/>
      <c r="E19" s="6"/>
      <c r="F19" s="6"/>
      <c r="G19" s="6"/>
      <c r="H19" s="6"/>
    </row>
    <row r="20" s="1" customFormat="1" ht="43" customHeight="1" spans="1:8">
      <c r="A20" s="5" t="s">
        <v>117</v>
      </c>
      <c r="B20" s="5"/>
      <c r="C20" s="6" t="s">
        <v>144</v>
      </c>
      <c r="D20" s="6"/>
      <c r="E20" s="6"/>
      <c r="F20" s="6"/>
      <c r="G20" s="6"/>
      <c r="H20" s="6"/>
    </row>
    <row r="21" s="1" customFormat="1" ht="63" customHeight="1" spans="1:8">
      <c r="A21" s="5" t="s">
        <v>66</v>
      </c>
      <c r="B21" s="5"/>
      <c r="C21" s="5" t="s">
        <v>198</v>
      </c>
      <c r="D21" s="5"/>
      <c r="E21" s="5"/>
      <c r="F21" s="5"/>
      <c r="G21" s="5"/>
      <c r="H21" s="5"/>
    </row>
    <row r="22" s="1" customFormat="1" ht="134.1" customHeight="1" spans="1:8">
      <c r="A22" s="20" t="s">
        <v>131</v>
      </c>
      <c r="B22" s="21"/>
      <c r="C22" s="21"/>
      <c r="D22" s="21"/>
      <c r="E22" s="21"/>
      <c r="F22" s="21"/>
      <c r="G22" s="21"/>
      <c r="H22" s="21"/>
    </row>
  </sheetData>
  <mergeCells count="36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2:B13"/>
    <mergeCell ref="B14:B16"/>
    <mergeCell ref="C14:C15"/>
    <mergeCell ref="A8:B9"/>
  </mergeCells>
  <printOptions horizontalCentered="1"/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topLeftCell="A9" workbookViewId="0">
      <selection activeCell="A1" sqref="A1:H19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199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155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83</v>
      </c>
      <c r="D3" s="5"/>
      <c r="E3" s="5"/>
      <c r="F3" s="5"/>
      <c r="G3" s="5"/>
      <c r="H3" s="5"/>
    </row>
    <row r="4" s="1" customFormat="1" ht="30" customHeight="1" spans="1:8">
      <c r="A4" s="5" t="s">
        <v>86</v>
      </c>
      <c r="B4" s="5"/>
      <c r="C4" s="6" t="s">
        <v>87</v>
      </c>
      <c r="D4" s="6"/>
      <c r="E4" s="6"/>
      <c r="F4" s="5" t="s">
        <v>88</v>
      </c>
      <c r="G4" s="5"/>
      <c r="H4" s="5" t="s">
        <v>24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122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33</v>
      </c>
      <c r="E8" s="5" t="s">
        <v>34</v>
      </c>
      <c r="F8" s="5" t="s">
        <v>35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0.94</v>
      </c>
      <c r="E9" s="5">
        <v>0.94</v>
      </c>
      <c r="F9" s="11">
        <f>E9/D9</f>
        <v>1</v>
      </c>
      <c r="G9" s="12">
        <f>F9*20</f>
        <v>20</v>
      </c>
      <c r="H9" s="12"/>
    </row>
    <row r="10" s="1" customFormat="1" ht="30" customHeight="1" spans="1:8">
      <c r="A10" s="13" t="s">
        <v>98</v>
      </c>
      <c r="B10" s="14" t="s">
        <v>42</v>
      </c>
      <c r="C10" s="5" t="s">
        <v>43</v>
      </c>
      <c r="D10" s="5" t="s">
        <v>44</v>
      </c>
      <c r="E10" s="5"/>
      <c r="F10" s="5" t="s">
        <v>45</v>
      </c>
      <c r="G10" s="5" t="s">
        <v>46</v>
      </c>
      <c r="H10" s="5" t="s">
        <v>36</v>
      </c>
    </row>
    <row r="11" s="1" customFormat="1" ht="30" customHeight="1" spans="1:8">
      <c r="A11" s="13"/>
      <c r="B11" s="13" t="s">
        <v>99</v>
      </c>
      <c r="C11" s="15" t="s">
        <v>47</v>
      </c>
      <c r="D11" s="5" t="s">
        <v>186</v>
      </c>
      <c r="E11" s="5"/>
      <c r="F11" s="5" t="s">
        <v>187</v>
      </c>
      <c r="G11" s="5" t="s">
        <v>187</v>
      </c>
      <c r="H11" s="5">
        <v>18</v>
      </c>
    </row>
    <row r="12" s="1" customFormat="1" ht="45" customHeight="1" spans="1:8">
      <c r="A12" s="13"/>
      <c r="B12" s="15" t="s">
        <v>103</v>
      </c>
      <c r="C12" s="16" t="s">
        <v>49</v>
      </c>
      <c r="D12" s="5" t="s">
        <v>200</v>
      </c>
      <c r="E12" s="5"/>
      <c r="F12" s="17">
        <v>1</v>
      </c>
      <c r="G12" s="17">
        <v>1</v>
      </c>
      <c r="H12" s="5">
        <v>10</v>
      </c>
    </row>
    <row r="13" s="1" customFormat="1" ht="45" customHeight="1" spans="1:8">
      <c r="A13" s="13"/>
      <c r="B13" s="13"/>
      <c r="C13" s="16" t="s">
        <v>51</v>
      </c>
      <c r="D13" s="18" t="s">
        <v>201</v>
      </c>
      <c r="E13" s="19"/>
      <c r="F13" s="17" t="s">
        <v>187</v>
      </c>
      <c r="G13" s="17" t="s">
        <v>187</v>
      </c>
      <c r="H13" s="5">
        <v>10</v>
      </c>
    </row>
    <row r="14" s="1" customFormat="1" ht="26" customHeight="1" spans="1:8">
      <c r="A14" s="13"/>
      <c r="B14" s="15" t="s">
        <v>20</v>
      </c>
      <c r="C14" s="15" t="s">
        <v>53</v>
      </c>
      <c r="D14" s="5" t="s">
        <v>190</v>
      </c>
      <c r="E14" s="5"/>
      <c r="F14" s="5" t="s">
        <v>191</v>
      </c>
      <c r="G14" s="5" t="s">
        <v>191</v>
      </c>
      <c r="H14" s="5">
        <v>28</v>
      </c>
    </row>
    <row r="15" s="1" customFormat="1" ht="40" customHeight="1" spans="1:8">
      <c r="A15" s="13"/>
      <c r="B15" s="5" t="s">
        <v>21</v>
      </c>
      <c r="C15" s="5" t="s">
        <v>112</v>
      </c>
      <c r="D15" s="5" t="s">
        <v>143</v>
      </c>
      <c r="E15" s="5"/>
      <c r="F15" s="5" t="s">
        <v>114</v>
      </c>
      <c r="G15" s="17">
        <v>0.95</v>
      </c>
      <c r="H15" s="5">
        <v>9</v>
      </c>
    </row>
    <row r="16" s="1" customFormat="1" ht="30" customHeight="1" spans="1:8">
      <c r="A16" s="5" t="s">
        <v>61</v>
      </c>
      <c r="B16" s="12">
        <f>H15+H14+H13+H12+H11+G9</f>
        <v>95</v>
      </c>
      <c r="C16" s="12"/>
      <c r="D16" s="12"/>
      <c r="E16" s="12"/>
      <c r="F16" s="12"/>
      <c r="G16" s="12"/>
      <c r="H16" s="12"/>
    </row>
    <row r="17" s="1" customFormat="1" ht="42" customHeight="1" spans="1:8">
      <c r="A17" s="5" t="s">
        <v>115</v>
      </c>
      <c r="B17" s="5"/>
      <c r="C17" s="6" t="s">
        <v>63</v>
      </c>
      <c r="D17" s="6"/>
      <c r="E17" s="6"/>
      <c r="F17" s="6"/>
      <c r="G17" s="6"/>
      <c r="H17" s="6"/>
    </row>
    <row r="18" s="1" customFormat="1" ht="42" customHeight="1" spans="1:8">
      <c r="A18" s="5" t="s">
        <v>117</v>
      </c>
      <c r="B18" s="5"/>
      <c r="C18" s="6" t="s">
        <v>118</v>
      </c>
      <c r="D18" s="6"/>
      <c r="E18" s="6"/>
      <c r="F18" s="6"/>
      <c r="G18" s="6"/>
      <c r="H18" s="6"/>
    </row>
    <row r="19" s="1" customFormat="1" ht="63" customHeight="1" spans="1:8">
      <c r="A19" s="5" t="s">
        <v>66</v>
      </c>
      <c r="B19" s="5"/>
      <c r="C19" s="5" t="s">
        <v>202</v>
      </c>
      <c r="D19" s="5"/>
      <c r="E19" s="5"/>
      <c r="F19" s="5"/>
      <c r="G19" s="5"/>
      <c r="H19" s="5"/>
    </row>
    <row r="20" s="1" customFormat="1" ht="134.1" customHeight="1" spans="1:8">
      <c r="A20" s="20" t="s">
        <v>131</v>
      </c>
      <c r="B20" s="21"/>
      <c r="C20" s="21"/>
      <c r="D20" s="21"/>
      <c r="E20" s="21"/>
      <c r="F20" s="21"/>
      <c r="G20" s="21"/>
      <c r="H20" s="21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部门整体统计表</vt:lpstr>
      <vt:lpstr>部门整体</vt:lpstr>
      <vt:lpstr>项目自评汇总表</vt:lpstr>
      <vt:lpstr>党建经费</vt:lpstr>
      <vt:lpstr>定额补助</vt:lpstr>
      <vt:lpstr>区级公用经费</vt:lpstr>
      <vt:lpstr>教育教学工作经费-教工科专项</vt:lpstr>
      <vt:lpstr>校园安保</vt:lpstr>
      <vt:lpstr>教育教学工作经费-招办专项</vt:lpstr>
      <vt:lpstr>临聘人员工资</vt:lpstr>
      <vt:lpstr>中小学聘用制教师经费</vt:lpstr>
      <vt:lpstr>义务段学校教辅费</vt:lpstr>
      <vt:lpstr>教师待遇(班主任津贴)</vt:lpstr>
      <vt:lpstr>困难学生及小规模学校课后服务财政补贴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WPS_</cp:lastModifiedBy>
  <cp:revision>0</cp:revision>
  <dcterms:created xsi:type="dcterms:W3CDTF">2021-04-20T07:17:00Z</dcterms:created>
  <cp:lastPrinted>2022-04-27T11:13:00Z</cp:lastPrinted>
  <dcterms:modified xsi:type="dcterms:W3CDTF">2025-04-21T02:12:10Z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90091E833A644E6C915FCE5BC2480C91_13</vt:lpwstr>
  </property>
  <property fmtid="{D5CDD505-2E9C-101B-9397-08002B2CF9AE}" pid="3" name="KSOProductBuildVer">
    <vt:lpwstr>2052-12.1.0.20784</vt:lpwstr>
  </property>
</Properties>
</file>