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5" windowHeight="8580" tabRatio="1000"/>
  </bookViews>
  <sheets>
    <sheet name="部门整体统计表" sheetId="24" r:id="rId1"/>
    <sheet name="项目自评汇总表" sheetId="3" r:id="rId2"/>
    <sheet name="部门整体" sheetId="1" r:id="rId3"/>
    <sheet name="党建经费" sheetId="4" r:id="rId4"/>
    <sheet name="定额补助" sheetId="5" r:id="rId5"/>
    <sheet name="教师待遇(班主任津贴)" sheetId="12" r:id="rId6"/>
    <sheet name="困难学生及小规模学校课后服务财政补贴" sheetId="21" r:id="rId7"/>
    <sheet name="临聘人员" sheetId="10" r:id="rId8"/>
    <sheet name="区级公用经费" sheetId="17" r:id="rId9"/>
    <sheet name="体卫艺专项" sheetId="19" r:id="rId10"/>
    <sheet name="校园安保" sheetId="25" r:id="rId11"/>
    <sheet name="义务段学校教辅费" sheetId="13" r:id="rId12"/>
    <sheet name="中小学聘用制教师经费" sheetId="26" r:id="rId13"/>
    <sheet name="珠心算工作经费" sheetId="16" r:id="rId14"/>
    <sheet name="Sheet3" sheetId="23" r:id="rId15"/>
  </sheets>
  <definedNames>
    <definedName name="_xlnm.Print_Area" localSheetId="2">部门整体!$A$1:$H$20</definedName>
    <definedName name="_xlnm.Print_Area" localSheetId="1">项目自评汇总表!$A$1:$O$16</definedName>
    <definedName name="_xlnm.Print_Area" localSheetId="3">党建经费!$A$1:$H$20</definedName>
    <definedName name="_xlnm.Print_Area" localSheetId="5">'教师待遇(班主任津贴)'!$A$1:$H$21</definedName>
    <definedName name="_xlnm.Print_Area" localSheetId="6">困难学生及小规模学校课后服务财政补贴!$A$1:$H$20</definedName>
    <definedName name="_xlnm.Print_Area" localSheetId="7">临聘人员!$A$1:$H$21</definedName>
    <definedName name="_xlnm.Print_Area" localSheetId="8">区级公用经费!$A$1:$H$24</definedName>
    <definedName name="_xlnm.Print_Area" localSheetId="9">体卫艺专项!$A$1:$H$24</definedName>
    <definedName name="_xlnm.Print_Area" localSheetId="11">义务段学校教辅费!$A$1:$H$22</definedName>
    <definedName name="_xlnm.Print_Area" localSheetId="13">珠心算工作经费!$A$1:$H$20</definedName>
    <definedName name="_xlnm.Print_Area" localSheetId="4">定额补助!$A$1:$H$20</definedName>
    <definedName name="_xlnm.Print_Area" localSheetId="10">校园安保!$A$1:$H$21</definedName>
    <definedName name="_xlnm.Print_Area" localSheetId="12">中小学聘用制教师经费!$A$1:$H$20</definedName>
    <definedName name="_xlnm.Print_Area" localSheetId="0">部门整体统计表!$A$1:$Q$11</definedName>
  </definedNames>
  <calcPr calcId="144525"/>
</workbook>
</file>

<file path=xl/sharedStrings.xml><?xml version="1.0" encoding="utf-8"?>
<sst xmlns="http://schemas.openxmlformats.org/spreadsheetml/2006/main" count="903" uniqueCount="254">
  <si>
    <t>2024年度东西湖区整体自评统计表</t>
  </si>
  <si>
    <t>填表人：童青</t>
  </si>
  <si>
    <t>联系电话：13016440225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</si>
  <si>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</si>
  <si>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</si>
  <si>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</si>
  <si>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</si>
  <si>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</si>
  <si>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</si>
  <si>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</si>
  <si>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</si>
  <si>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</si>
  <si>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</si>
  <si>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</si>
  <si>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</si>
  <si>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</si>
  <si>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</si>
  <si>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</si>
  <si>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</si>
  <si>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</si>
  <si>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</si>
  <si>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</si>
  <si>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</si>
  <si>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038012</t>
  </si>
  <si>
    <t>武汉市东西湖区吴家山第三小学</t>
  </si>
  <si>
    <t>部门整体</t>
  </si>
  <si>
    <t>吴三小</t>
  </si>
  <si>
    <t>2024年度武汉市东西湖区吴家山第三小学部门项目绩效自评情况汇总表</t>
  </si>
  <si>
    <t>项目自评得分</t>
  </si>
  <si>
    <t>成本指标（20分）</t>
  </si>
  <si>
    <t>满意度指标
（10分）</t>
  </si>
  <si>
    <t>党建经费</t>
  </si>
  <si>
    <t>请款进度较慢</t>
  </si>
  <si>
    <t>定额补助</t>
  </si>
  <si>
    <t>教师待遇(班主任津贴)</t>
  </si>
  <si>
    <t>困难学生及小规模学校课后服务财政补贴</t>
  </si>
  <si>
    <t>临聘人员工资</t>
  </si>
  <si>
    <t>区级公用经费</t>
  </si>
  <si>
    <t>体卫艺专项</t>
  </si>
  <si>
    <t>校园安保</t>
  </si>
  <si>
    <t>义务段学校教辅费</t>
  </si>
  <si>
    <t>中小学聘用制教师经费</t>
  </si>
  <si>
    <t>珠心算工作经费</t>
  </si>
  <si>
    <t>2024年度武汉市东西湖区吴家山第三小学                          部门整体绩效自评表</t>
  </si>
  <si>
    <t>单位名称：武汉市东西湖区吴家山第三小学                               填报日期：2025年4月15日</t>
  </si>
  <si>
    <t>单位名称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</si>
  <si>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</si>
  <si>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</si>
  <si>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</si>
  <si>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</si>
  <si>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</si>
  <si>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</si>
  <si>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</si>
  <si>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</si>
  <si>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年度绩效目标1：
（92.18分）</t>
  </si>
  <si>
    <t>通过项目的实施，进一步提高我校的质量，办人民满意的教育。激发我校教师工作的积极性，促进教师的专业发展。
在严格执行上级财经纪律制度的前提下，2023年度完成各项资金支出进度要求，保障学校各项工作顺利开展。</t>
  </si>
  <si>
    <t>年度
绩效
目标</t>
  </si>
  <si>
    <t>一级指标</t>
  </si>
  <si>
    <t>二级指标</t>
  </si>
  <si>
    <t>三级指标</t>
  </si>
  <si>
    <t>年初目标值（A）</t>
  </si>
  <si>
    <t>实际完成值（B）</t>
  </si>
  <si>
    <t>得分</t>
  </si>
  <si>
    <t>经济成本指标</t>
  </si>
  <si>
    <t>教学成本控制率（16分）</t>
  </si>
  <si>
    <t>数量指标</t>
  </si>
  <si>
    <t>各项业务工作安排完成率（10分）</t>
  </si>
  <si>
    <t>质量指标</t>
  </si>
  <si>
    <t>人员经费及公用经费预算控制率（10分）</t>
  </si>
  <si>
    <t>社会效益指标</t>
  </si>
  <si>
    <t>提升教育教学质量（28分）</t>
  </si>
  <si>
    <t>提升单位形象</t>
  </si>
  <si>
    <t xml:space="preserve"> 群众满意度指标</t>
  </si>
  <si>
    <t>社会满意度（10分）</t>
  </si>
  <si>
    <t>95%以上</t>
  </si>
  <si>
    <t>年度绩效目标2：
（XX分）</t>
  </si>
  <si>
    <t>……</t>
  </si>
  <si>
    <t>总分</t>
  </si>
  <si>
    <t>偏差大或
目标未完成
原因分析</t>
  </si>
  <si>
    <t>改进措施及
结果应用方案</t>
  </si>
  <si>
    <t>我校虽制定了绩效目标，但绩效目标指标值不量化，有部分绩效目标不够细化、明确，不便于与项目实施效果进行对比分析。今后将进一步完善绩效目标，加强绩效目标与计划期内的任务数相对应性、与预算确定的资金量相匹配性。</t>
  </si>
  <si>
    <t>单位主要负责人
签批意见</t>
  </si>
  <si>
    <t xml:space="preserve">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</si>
  <si>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</si>
  <si>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r>
      <rPr>
        <sz val="20"/>
        <color theme="1"/>
        <rFont val="方正小标宋简体"/>
        <charset val="134"/>
      </rPr>
      <t>2024年度武汉市东西湖区吴家山第三小学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党建经费项目绩效自评表</t>
    </r>
  </si>
  <si>
    <t>单位名称：武汉市东西湖区吴家山第三小学                     填报日期：2025.4.15</t>
  </si>
  <si>
    <t>主管部门</t>
  </si>
  <si>
    <t>武汉市东西湖区教育局</t>
  </si>
  <si>
    <t>项目实施单位</t>
  </si>
  <si>
    <t>项目类别</t>
  </si>
  <si>
    <t>1、部门预算项目   ☑  2、区直专项   □</t>
  </si>
  <si>
    <t>项目属性</t>
  </si>
  <si>
    <t>1、持续性项目     ☑   2、新增性项目 □</t>
  </si>
  <si>
    <t>项目类型</t>
  </si>
  <si>
    <t>1、常年性项目    ☑    2、延续性项目 □      3、一次性项目 □</t>
  </si>
  <si>
    <t>年度财政资金总额</t>
  </si>
  <si>
    <t>党员人均活动成本</t>
  </si>
  <si>
    <t>不低于200元/人</t>
  </si>
  <si>
    <t>产出
指标
（20分）</t>
  </si>
  <si>
    <t>党员培训人数</t>
  </si>
  <si>
    <t>培训合格率</t>
  </si>
  <si>
    <t>活动长效影响度及在全系统营造良好风气</t>
  </si>
  <si>
    <t>≥90%</t>
  </si>
  <si>
    <t>服务对象
满意度指标</t>
  </si>
  <si>
    <t>受益对象满意度</t>
  </si>
  <si>
    <t>无</t>
  </si>
  <si>
    <t>进一步细化预算项目指标值，提高项目实施效果。</t>
  </si>
  <si>
    <t xml:space="preserve">
                          签名：               
                                                年    月     日</t>
  </si>
  <si>
    <r>
      <rPr>
        <sz val="20"/>
        <color theme="1"/>
        <rFont val="方正小标宋简体"/>
        <charset val="134"/>
      </rPr>
      <t>2024年度武汉市东西湖区吴家山第三小学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定额补助项目绩效自评表</t>
    </r>
  </si>
  <si>
    <t>1、部门预算项目   ☑   2、区直专项   □</t>
  </si>
  <si>
    <t>1、持续性项目    ☑   2、新增性项目 □</t>
  </si>
  <si>
    <t>1、常年性项目     ☑   2、延续性项目 □      3、一次性项目 □</t>
  </si>
  <si>
    <t>伙食补助标准　</t>
  </si>
  <si>
    <t>6600元每人每年</t>
  </si>
  <si>
    <t>补助在职教职工人次数数</t>
  </si>
  <si>
    <t>补助覆盖率</t>
  </si>
  <si>
    <t>保障教职工基本需求，提高教师生活质量　</t>
  </si>
  <si>
    <t>保障</t>
  </si>
  <si>
    <t>教职工满意度</t>
  </si>
  <si>
    <t xml:space="preserve">   
                          签名：               
                                                年    月     日</t>
  </si>
  <si>
    <t>2024年度武汉市东西湖区吴家山第三小学
教师待遇(班主任津贴)经费项目绩效自评表</t>
  </si>
  <si>
    <t>单位名称：武汉市东西湖区吴家山第三小学                   填报日期：2025.4.15</t>
  </si>
  <si>
    <t>严格按文件执行</t>
  </si>
  <si>
    <t>按文件执行</t>
  </si>
  <si>
    <t>发放到位人数</t>
  </si>
  <si>
    <t>时效指标</t>
  </si>
  <si>
    <t>按时发放</t>
  </si>
  <si>
    <t>按时完成</t>
  </si>
  <si>
    <t>满足各学校教学工作需求，确保学校教育教学工作正常进行</t>
  </si>
  <si>
    <t>确保</t>
  </si>
  <si>
    <t>可持续
影响指标</t>
  </si>
  <si>
    <t>提高教育教学质量，促进教育发展</t>
  </si>
  <si>
    <t>提高</t>
  </si>
  <si>
    <t>教师满意度</t>
  </si>
  <si>
    <t>2024年度武汉市东西湖区吴家山第三小学
困难生课后服务财政补助项目绩效自评表</t>
  </si>
  <si>
    <t>单位名称：武汉市东西湖区吴家山第三小学                    填报日期：2025.4.20</t>
  </si>
  <si>
    <t>发放到位</t>
  </si>
  <si>
    <t>减轻家庭负担，
提高学生入学率</t>
  </si>
  <si>
    <t>≥100%</t>
  </si>
  <si>
    <t>学生满意度</t>
  </si>
  <si>
    <t>进一步优化课后服务方案，细化预算项目指标值，提高项目实施效果。</t>
  </si>
  <si>
    <t xml:space="preserve">
                          签名：               
                                                年     月     日</t>
  </si>
  <si>
    <t>2024年度武汉市东西湖区吴家山第三小学                          临聘人员工资项目绩效自评表</t>
  </si>
  <si>
    <t>每月按时发放</t>
  </si>
  <si>
    <t xml:space="preserve">
                          签名：               
                                                年    月     日</t>
  </si>
  <si>
    <t>2024年度武汉市东西湖区吴家山第三小学                          小学公用经费项目绩效自评表</t>
  </si>
  <si>
    <t>单位名称：武汉市东西湖区吴家山第三小学                  填报日期：2025.4.15</t>
  </si>
  <si>
    <t>小学公用经费生均标准</t>
  </si>
  <si>
    <t>378元/生</t>
  </si>
  <si>
    <t>初中公用经费生均标准</t>
  </si>
  <si>
    <t>402元/人</t>
  </si>
  <si>
    <t>特教生公用经费生均标准</t>
  </si>
  <si>
    <t>720元/人</t>
  </si>
  <si>
    <t>小学公用经费人数</t>
  </si>
  <si>
    <t>公用经费补助学校数</t>
  </si>
  <si>
    <t>保障学校日常运转　</t>
  </si>
  <si>
    <t>完成</t>
  </si>
  <si>
    <t>教育教学活动顺利开展</t>
  </si>
  <si>
    <t>顺利开展</t>
  </si>
  <si>
    <t>教育教学质量稳步提升</t>
  </si>
  <si>
    <t>提升</t>
  </si>
  <si>
    <t>师生满意率</t>
  </si>
  <si>
    <t xml:space="preserve"> 
                          签名：             
                                                年    月     日</t>
  </si>
  <si>
    <t>2024年度武汉市东西湖区吴家山第三小学                          体卫艺专项经费项目绩效自评表</t>
  </si>
  <si>
    <t>单位名称：武汉市东西湖区吴家山第三小学                            填报日期：2025.4.15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</si>
  <si>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</si>
  <si>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项目预算金额</t>
  </si>
  <si>
    <t>社会成本指标</t>
  </si>
  <si>
    <t>培训人数</t>
  </si>
  <si>
    <t>参加活动人数</t>
  </si>
  <si>
    <t>开展阳光体育活动学校</t>
  </si>
  <si>
    <t>突发性卫生公共安全</t>
  </si>
  <si>
    <t>活动开展</t>
  </si>
  <si>
    <t>及时</t>
  </si>
  <si>
    <t>经济效益指标</t>
  </si>
  <si>
    <t>安全事故发生率</t>
  </si>
  <si>
    <t>生态效益指标</t>
  </si>
  <si>
    <t>提高学生综合素质</t>
  </si>
  <si>
    <t>效果明显</t>
  </si>
  <si>
    <t>服务对象满意度</t>
  </si>
  <si>
    <t>社会关注度不断提升</t>
  </si>
  <si>
    <t>满意</t>
  </si>
  <si>
    <t xml:space="preserve">
                         签名：               
                                                年    月     日</t>
  </si>
  <si>
    <t>2024年度武汉市东西湖区吴家山第三小学      校园安保项目绩效自评表</t>
  </si>
  <si>
    <t xml:space="preserve">武汉市东西湖区吴家山第三小学  </t>
  </si>
  <si>
    <t>校园安保标准　</t>
  </si>
  <si>
    <t>6万元/年</t>
  </si>
  <si>
    <t>保安人数</t>
  </si>
  <si>
    <t>重大安全责任事故</t>
  </si>
  <si>
    <t>校园平安稳定</t>
  </si>
  <si>
    <t>促进教育安全</t>
  </si>
  <si>
    <t>促进</t>
  </si>
  <si>
    <t>受益学生满意度</t>
  </si>
  <si>
    <t xml:space="preserve">
                         签名：               
                                      年    月     日</t>
  </si>
  <si>
    <r>
      <rPr>
        <sz val="20"/>
        <color theme="1"/>
        <rFont val="方正小标宋简体"/>
        <charset val="134"/>
      </rPr>
      <t>2024年度武汉市东西湖区吴家山第三小学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义务段学校教辅费项目绩效自评表</t>
    </r>
  </si>
  <si>
    <t>单位名称：武汉市东西湖区吴家山第三小学                 填报日期：2025.4.15</t>
  </si>
  <si>
    <t>初中生均标准</t>
  </si>
  <si>
    <t>135元/生/学期</t>
  </si>
  <si>
    <t>小学1-2年级生均标准</t>
  </si>
  <si>
    <t>50元/生/学期</t>
  </si>
  <si>
    <t>小学3-6年级生均标准</t>
  </si>
  <si>
    <t>70元/生/学期</t>
  </si>
  <si>
    <t>数量指标教辅费发放率</t>
  </si>
  <si>
    <t>教科书是否按时发放</t>
  </si>
  <si>
    <t>减轻家长负担，保障义务段学生入学</t>
  </si>
  <si>
    <t>减轻</t>
  </si>
  <si>
    <t xml:space="preserve">
                          签名：               
                                                年    月     日</t>
  </si>
  <si>
    <t>2024年度武汉市东西湖区吴家山第三小学       中小学聘用制教师经费项目绩效自评表</t>
  </si>
  <si>
    <t>不超过预算　</t>
  </si>
  <si>
    <t>不超过</t>
  </si>
  <si>
    <t>保障中小学聘用制教师数</t>
  </si>
  <si>
    <t>教学质量提升</t>
  </si>
  <si>
    <t>补充教师队伍，缓解公立学校教师短缺</t>
  </si>
  <si>
    <t>缓解</t>
  </si>
  <si>
    <t xml:space="preserve">教师满意度
</t>
  </si>
  <si>
    <t xml:space="preserve">
                         签名：               
                                                年    月     日</t>
  </si>
  <si>
    <r>
      <rPr>
        <sz val="20"/>
        <color theme="1"/>
        <rFont val="方正小标宋简体"/>
        <charset val="134"/>
      </rPr>
      <t>2024年度武汉市东西湖区吴家山第三小学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珠心算工作经费项目绩效自评表</t>
    </r>
  </si>
  <si>
    <t>严格按文件执行　</t>
  </si>
  <si>
    <t>课程安排数量</t>
  </si>
  <si>
    <t>1-3年级参与班级和课时</t>
  </si>
  <si>
    <t>教学质量</t>
  </si>
  <si>
    <t>完成高</t>
  </si>
  <si>
    <t>受益学校，学生</t>
  </si>
  <si>
    <t>预算单位编码</t>
  </si>
  <si>
    <t>预算单位名称</t>
  </si>
  <si>
    <t>资金性质</t>
  </si>
  <si>
    <t>预算项目编码</t>
  </si>
  <si>
    <t>预算项目名称</t>
  </si>
  <si>
    <t>下达指标金额</t>
  </si>
  <si>
    <t>指标调减金额</t>
  </si>
  <si>
    <t>指标总金额</t>
  </si>
  <si>
    <t>已支付金额</t>
  </si>
  <si>
    <t>指标文号</t>
  </si>
  <si>
    <t>预算级次</t>
  </si>
  <si>
    <t>拨款期间属性</t>
  </si>
  <si>
    <t>指标来源</t>
  </si>
  <si>
    <t>11111-经费拨款补助</t>
  </si>
  <si>
    <t>42011223038T000000776</t>
  </si>
  <si>
    <t>东财〔2024〕1号</t>
  </si>
  <si>
    <t>县（区）级</t>
  </si>
  <si>
    <t>当期拨款（支出）</t>
  </si>
  <si>
    <t>311-常年性项目</t>
  </si>
  <si>
    <t>年初预算</t>
  </si>
  <si>
    <t>42011223038T000000759</t>
  </si>
  <si>
    <t>42011223038T000023138</t>
  </si>
  <si>
    <t>42011223038T000001588</t>
  </si>
  <si>
    <t>预算调剂</t>
  </si>
  <si>
    <t>42011223038T000000778</t>
  </si>
  <si>
    <t>42011223038T000000763</t>
  </si>
  <si>
    <t>42011223038T000000907</t>
  </si>
  <si>
    <t>42011224038T000000503</t>
  </si>
  <si>
    <t>42011223038T000000773</t>
  </si>
  <si>
    <t>42011224038T000000594</t>
  </si>
  <si>
    <t>42011223038T000000783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</si>
</sst>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7">
    <font>
      <sz val="12"/>
      <name val="宋体"/>
      <charset val="134"/>
    </font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9"/>
      <color rgb="FF000000"/>
      <name val="SimSun"/>
      <charset val="134"/>
    </font>
    <font>
      <b/>
      <u/>
      <sz val="9"/>
      <color rgb="FF0000FF"/>
      <name val="SimSun"/>
      <charset val="134"/>
    </font>
    <font>
      <sz val="9"/>
      <color rgb="FF000000"/>
      <name val="SimSun"/>
      <charset val="134"/>
    </font>
    <font>
      <u/>
      <sz val="9"/>
      <color rgb="FF0000FF"/>
      <name val="SimSun"/>
      <charset val="134"/>
    </font>
    <font>
      <sz val="11"/>
      <color rgb="FFFF0000"/>
      <name val="宋体"/>
      <charset val="1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SimSun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9"/>
      <name val="黑体"/>
      <charset val="134"/>
    </font>
    <font>
      <sz val="11"/>
      <color theme="0"/>
      <name val="宋体"/>
      <charset val="0"/>
      <scheme val="minor"/>
    </font>
    <font>
      <sz val="12"/>
      <name val="永中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5AB1FD"/>
        <bgColor rgb="FF5AB1FD"/>
      </patternFill>
    </fill>
    <fill>
      <patternFill patternType="solid">
        <fgColor rgb="FFF4F6FD"/>
        <bgColor rgb="FFF4F6FD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5" borderId="1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Protection="0"/>
    <xf numFmtId="0" fontId="34" fillId="0" borderId="0" applyNumberFormat="0" applyFill="0" applyBorder="0" applyAlignment="0" applyProtection="0">
      <alignment vertical="center"/>
    </xf>
    <xf numFmtId="0" fontId="2" fillId="21" borderId="16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3" fillId="27" borderId="21" applyNumberFormat="0" applyAlignment="0" applyProtection="0">
      <alignment vertical="center"/>
    </xf>
    <xf numFmtId="0" fontId="44" fillId="27" borderId="15" applyNumberFormat="0" applyAlignment="0" applyProtection="0">
      <alignment vertical="center"/>
    </xf>
    <xf numFmtId="0" fontId="45" fillId="28" borderId="22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10" fontId="0" fillId="0" borderId="0" xfId="11" applyNumberFormat="1" applyFill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1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3" xfId="0" applyFont="1" applyFill="1" applyBorder="1" applyAlignment="1" applyProtection="1">
      <alignment vertical="center" wrapText="1"/>
    </xf>
    <xf numFmtId="0" fontId="13" fillId="0" borderId="0" xfId="0" applyFont="1" applyFill="1" applyAlignment="1" applyProtection="1">
      <alignment vertical="center"/>
    </xf>
    <xf numFmtId="0" fontId="10" fillId="0" borderId="8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 wrapText="1"/>
    </xf>
    <xf numFmtId="10" fontId="0" fillId="0" borderId="0" xfId="11" applyNumberFormat="1" applyFont="1" applyFill="1" applyAlignment="1" applyProtection="1">
      <alignment horizontal="center" vertical="center"/>
    </xf>
    <xf numFmtId="176" fontId="16" fillId="0" borderId="3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</xf>
    <xf numFmtId="176" fontId="21" fillId="0" borderId="3" xfId="0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Fill="1" applyAlignment="1" applyProtection="1">
      <alignment vertical="center"/>
    </xf>
    <xf numFmtId="176" fontId="18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vertical="center"/>
    </xf>
    <xf numFmtId="10" fontId="2" fillId="0" borderId="0" xfId="0" applyNumberFormat="1" applyFont="1" applyFill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176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176" fontId="24" fillId="0" borderId="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176" fontId="24" fillId="0" borderId="9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10" fontId="23" fillId="0" borderId="0" xfId="2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10" fontId="0" fillId="0" borderId="0" xfId="20" applyNumberFormat="1" applyFont="1" applyFill="1" applyBorder="1" applyAlignment="1">
      <alignment horizontal="center" vertical="center" wrapText="1"/>
    </xf>
    <xf numFmtId="176" fontId="24" fillId="0" borderId="10" xfId="0" applyNumberFormat="1" applyFont="1" applyFill="1" applyBorder="1" applyAlignment="1" applyProtection="1">
      <alignment horizontal="center" vertical="center" wrapText="1"/>
    </xf>
    <xf numFmtId="10" fontId="24" fillId="0" borderId="3" xfId="2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10" fontId="2" fillId="0" borderId="3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百分比 5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2006年附加预算表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A1" sqref="A1:Q11"/>
    </sheetView>
  </sheetViews>
  <sheetFormatPr defaultColWidth="8.1" defaultRowHeight="14.4"/>
  <cols>
    <col min="1" max="2" width="8.1" style="69"/>
    <col min="3" max="3" width="26.5" style="69" customWidth="1"/>
    <col min="4" max="4" width="8.1" style="69"/>
    <col min="5" max="5" width="8.1" style="2"/>
    <col min="6" max="6" width="9.34166666666667" style="70" customWidth="1"/>
    <col min="7" max="7" width="8.66666666666667" style="70" customWidth="1"/>
    <col min="8" max="8" width="10.35" style="70"/>
    <col min="9" max="9" width="9.34166666666667" style="70" customWidth="1"/>
    <col min="10" max="10" width="8.89166666666667" style="71" customWidth="1"/>
    <col min="11" max="16" width="8.1" style="69"/>
    <col min="17" max="17" width="13.8416666666667" style="69" customWidth="1"/>
    <col min="18" max="16384" width="8.1" style="2"/>
  </cols>
  <sheetData>
    <row r="1" s="2" customFormat="1" ht="28.2" spans="1:17">
      <c r="A1" s="72" t="s">
        <v>0</v>
      </c>
      <c r="B1" s="72"/>
      <c r="C1" s="72"/>
      <c r="D1" s="73"/>
      <c r="E1" s="73"/>
      <c r="F1" s="74"/>
      <c r="G1" s="74"/>
      <c r="H1" s="74"/>
      <c r="I1" s="74"/>
      <c r="J1" s="83"/>
      <c r="K1" s="73"/>
      <c r="L1" s="73"/>
      <c r="M1" s="73"/>
      <c r="N1" s="73"/>
      <c r="O1" s="73"/>
      <c r="P1" s="73"/>
      <c r="Q1" s="73"/>
    </row>
    <row r="2" s="2" customFormat="1" ht="15.6" spans="1:17">
      <c r="A2" s="75" t="s">
        <v>1</v>
      </c>
      <c r="B2" s="75"/>
      <c r="C2" s="75"/>
      <c r="D2" s="75"/>
      <c r="E2" s="75"/>
      <c r="F2" s="76" t="s">
        <v>2</v>
      </c>
      <c r="G2" s="76"/>
      <c r="H2" s="76"/>
      <c r="I2" s="84"/>
      <c r="J2" s="85"/>
      <c r="K2" s="75"/>
      <c r="L2" s="75"/>
      <c r="M2" s="75"/>
      <c r="N2" s="75"/>
      <c r="O2" s="75"/>
      <c r="P2" s="75"/>
      <c r="Q2" s="75" t="s">
        <v>3</v>
      </c>
    </row>
    <row r="3" s="2" customFormat="1" spans="1:17">
      <c r="A3" s="77" t="s">
        <v>4</v>
      </c>
      <c r="B3" s="77" t="s">
        <v>5</v>
      </c>
      <c r="C3" s="77" t="s">
        <v>6</v>
      </c>
      <c r="D3" s="77" t="s">
        <v>7</v>
      </c>
      <c r="E3" s="77" t="s">
        <v>8</v>
      </c>
      <c r="F3" s="78" t="s">
        <v>9</v>
      </c>
      <c r="G3" s="78"/>
      <c r="H3" s="78"/>
      <c r="I3" s="86" t="s">
        <v>10</v>
      </c>
      <c r="J3" s="87" t="s">
        <v>11</v>
      </c>
      <c r="K3" s="88" t="s">
        <v>12</v>
      </c>
      <c r="L3" s="88"/>
      <c r="M3" s="88"/>
      <c r="N3" s="88"/>
      <c r="O3" s="88"/>
      <c r="P3" s="89"/>
      <c r="Q3" s="92" t="s">
        <v>13</v>
      </c>
    </row>
    <row r="4" s="2" customFormat="1" ht="43.2" spans="1:17">
      <c r="A4" s="79"/>
      <c r="B4" s="79"/>
      <c r="C4" s="79"/>
      <c r="D4" s="79"/>
      <c r="E4" s="79"/>
      <c r="F4" s="80" t="s">
        <v>14</v>
      </c>
      <c r="G4" s="80" t="s">
        <v>15</v>
      </c>
      <c r="H4" s="80" t="s">
        <v>16</v>
      </c>
      <c r="I4" s="80"/>
      <c r="J4" s="87"/>
      <c r="K4" s="89" t="s">
        <v>17</v>
      </c>
      <c r="L4" s="90" t="s">
        <v>18</v>
      </c>
      <c r="M4" s="90" t="s">
        <v>19</v>
      </c>
      <c r="N4" s="90" t="s">
        <v>20</v>
      </c>
      <c r="O4" s="90" t="s">
        <v>21</v>
      </c>
      <c r="P4" s="90" t="s">
        <v>22</v>
      </c>
      <c r="Q4" s="93"/>
    </row>
    <row r="5" s="2" customFormat="1" spans="1:17">
      <c r="A5" s="64">
        <v>1</v>
      </c>
      <c r="B5" s="81" t="s">
        <v>23</v>
      </c>
      <c r="C5" s="64" t="s">
        <v>24</v>
      </c>
      <c r="D5" s="64" t="s">
        <v>25</v>
      </c>
      <c r="E5" s="64" t="s">
        <v>26</v>
      </c>
      <c r="F5" s="82">
        <v>3791.73</v>
      </c>
      <c r="G5" s="82">
        <f>H5-F5</f>
        <v>60</v>
      </c>
      <c r="H5" s="82">
        <v>3851.73</v>
      </c>
      <c r="I5" s="82">
        <v>3746.24</v>
      </c>
      <c r="J5" s="91">
        <f>I5/H5</f>
        <v>0.972612306677779</v>
      </c>
      <c r="K5" s="64">
        <v>19.45</v>
      </c>
      <c r="L5" s="64">
        <v>20</v>
      </c>
      <c r="M5" s="64">
        <v>20</v>
      </c>
      <c r="N5" s="64">
        <v>28</v>
      </c>
      <c r="O5" s="64">
        <v>10</v>
      </c>
      <c r="P5" s="64">
        <f>SUM(K5:O5)</f>
        <v>97.45</v>
      </c>
      <c r="Q5" s="64"/>
    </row>
    <row r="6" s="2" customFormat="1" spans="1:17">
      <c r="A6" s="64"/>
      <c r="B6" s="64"/>
      <c r="C6" s="64"/>
      <c r="D6" s="64"/>
      <c r="E6" s="65"/>
      <c r="F6" s="82"/>
      <c r="G6" s="82"/>
      <c r="H6" s="82"/>
      <c r="I6" s="82"/>
      <c r="J6" s="91"/>
      <c r="K6" s="64"/>
      <c r="L6" s="64"/>
      <c r="M6" s="64"/>
      <c r="N6" s="64"/>
      <c r="O6" s="64"/>
      <c r="P6" s="64"/>
      <c r="Q6" s="64"/>
    </row>
    <row r="7" s="2" customFormat="1" spans="1:17">
      <c r="A7" s="64"/>
      <c r="B7" s="64"/>
      <c r="C7" s="64"/>
      <c r="D7" s="64"/>
      <c r="E7" s="65"/>
      <c r="F7" s="82"/>
      <c r="G7" s="82"/>
      <c r="H7" s="82"/>
      <c r="I7" s="82"/>
      <c r="J7" s="91"/>
      <c r="K7" s="64"/>
      <c r="L7" s="64"/>
      <c r="M7" s="64"/>
      <c r="N7" s="64"/>
      <c r="O7" s="64"/>
      <c r="P7" s="64"/>
      <c r="Q7" s="64"/>
    </row>
    <row r="8" s="2" customFormat="1" spans="1:17">
      <c r="A8" s="64"/>
      <c r="B8" s="64"/>
      <c r="C8" s="64"/>
      <c r="D8" s="64"/>
      <c r="E8" s="65"/>
      <c r="F8" s="82"/>
      <c r="G8" s="82"/>
      <c r="H8" s="82"/>
      <c r="I8" s="82"/>
      <c r="J8" s="91"/>
      <c r="K8" s="64"/>
      <c r="L8" s="64"/>
      <c r="M8" s="64"/>
      <c r="N8" s="64"/>
      <c r="O8" s="64"/>
      <c r="P8" s="64"/>
      <c r="Q8" s="64"/>
    </row>
    <row r="9" s="2" customFormat="1" spans="1:17">
      <c r="A9" s="64"/>
      <c r="B9" s="64"/>
      <c r="C9" s="64"/>
      <c r="D9" s="64"/>
      <c r="E9" s="65"/>
      <c r="F9" s="82"/>
      <c r="G9" s="82"/>
      <c r="H9" s="82"/>
      <c r="I9" s="82"/>
      <c r="J9" s="91"/>
      <c r="K9" s="64"/>
      <c r="L9" s="64"/>
      <c r="M9" s="64"/>
      <c r="N9" s="64"/>
      <c r="O9" s="64"/>
      <c r="P9" s="64"/>
      <c r="Q9" s="64"/>
    </row>
    <row r="10" s="2" customFormat="1" spans="1:17">
      <c r="A10" s="64"/>
      <c r="B10" s="64"/>
      <c r="C10" s="64"/>
      <c r="D10" s="64"/>
      <c r="E10" s="65"/>
      <c r="F10" s="82"/>
      <c r="G10" s="82"/>
      <c r="H10" s="82"/>
      <c r="I10" s="82"/>
      <c r="J10" s="91"/>
      <c r="K10" s="64"/>
      <c r="L10" s="64"/>
      <c r="M10" s="64"/>
      <c r="N10" s="64"/>
      <c r="O10" s="64"/>
      <c r="P10" s="64"/>
      <c r="Q10" s="64"/>
    </row>
    <row r="11" s="2" customFormat="1" spans="1:17">
      <c r="A11" s="64"/>
      <c r="B11" s="64"/>
      <c r="C11" s="64"/>
      <c r="D11" s="64"/>
      <c r="E11" s="65"/>
      <c r="F11" s="82"/>
      <c r="G11" s="82"/>
      <c r="H11" s="82"/>
      <c r="I11" s="82"/>
      <c r="J11" s="91"/>
      <c r="K11" s="64"/>
      <c r="L11" s="64"/>
      <c r="M11" s="64"/>
      <c r="N11" s="64"/>
      <c r="O11" s="64"/>
      <c r="P11" s="64"/>
      <c r="Q11" s="64"/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scale="7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K22" sqref="K22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7" customHeight="1" spans="1:8">
      <c r="A1" s="15" t="s">
        <v>163</v>
      </c>
      <c r="B1" s="15"/>
      <c r="C1" s="15"/>
      <c r="D1" s="15"/>
      <c r="E1" s="15"/>
      <c r="F1" s="15"/>
      <c r="G1" s="15"/>
      <c r="H1" s="15"/>
    </row>
    <row r="2" s="2" customFormat="1" ht="21" customHeight="1" spans="1:8">
      <c r="A2" s="17" t="s">
        <v>164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38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3</v>
      </c>
      <c r="E9" s="18">
        <v>3</v>
      </c>
      <c r="F9" s="37">
        <f>E9/D9</f>
        <v>1</v>
      </c>
      <c r="G9" s="25">
        <f>F9*20</f>
        <v>20</v>
      </c>
      <c r="H9" s="25"/>
    </row>
    <row r="10" s="2" customFormat="1" ht="30" customHeight="1" spans="1:8">
      <c r="A10" s="28" t="s">
        <v>165</v>
      </c>
      <c r="B10" s="18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0" customHeight="1" spans="1:8">
      <c r="A11" s="38"/>
      <c r="B11" s="28" t="s">
        <v>18</v>
      </c>
      <c r="C11" s="18" t="s">
        <v>63</v>
      </c>
      <c r="D11" s="18" t="s">
        <v>166</v>
      </c>
      <c r="E11" s="18"/>
      <c r="F11" s="18">
        <v>5.5</v>
      </c>
      <c r="G11" s="18">
        <v>3</v>
      </c>
      <c r="H11" s="18">
        <v>5</v>
      </c>
    </row>
    <row r="12" s="2" customFormat="1" ht="30" customHeight="1" spans="1:8">
      <c r="A12" s="38"/>
      <c r="B12" s="26"/>
      <c r="C12" s="28" t="s">
        <v>167</v>
      </c>
      <c r="D12" s="18" t="s">
        <v>168</v>
      </c>
      <c r="E12" s="18"/>
      <c r="F12" s="18">
        <v>25</v>
      </c>
      <c r="G12" s="18">
        <v>25</v>
      </c>
      <c r="H12" s="18">
        <v>5</v>
      </c>
    </row>
    <row r="13" s="2" customFormat="1" ht="30" customHeight="1" spans="1:8">
      <c r="A13" s="38"/>
      <c r="B13" s="27"/>
      <c r="C13" s="27"/>
      <c r="D13" s="32" t="s">
        <v>169</v>
      </c>
      <c r="E13" s="33"/>
      <c r="F13" s="18">
        <v>150</v>
      </c>
      <c r="G13" s="18">
        <v>150</v>
      </c>
      <c r="H13" s="18">
        <v>10</v>
      </c>
    </row>
    <row r="14" s="2" customFormat="1" ht="30" customHeight="1" spans="1:8">
      <c r="A14" s="38"/>
      <c r="B14" s="18" t="s">
        <v>19</v>
      </c>
      <c r="C14" s="18" t="s">
        <v>65</v>
      </c>
      <c r="D14" s="18" t="s">
        <v>170</v>
      </c>
      <c r="E14" s="18"/>
      <c r="F14" s="18">
        <v>1</v>
      </c>
      <c r="G14" s="18">
        <v>1</v>
      </c>
      <c r="H14" s="18">
        <v>10</v>
      </c>
    </row>
    <row r="15" s="2" customFormat="1" ht="30" customHeight="1" spans="1:8">
      <c r="A15" s="38"/>
      <c r="B15" s="18"/>
      <c r="C15" s="18" t="s">
        <v>67</v>
      </c>
      <c r="D15" s="18" t="s">
        <v>171</v>
      </c>
      <c r="E15" s="18"/>
      <c r="F15" s="18">
        <v>0</v>
      </c>
      <c r="G15" s="18">
        <v>0</v>
      </c>
      <c r="H15" s="18">
        <v>5</v>
      </c>
    </row>
    <row r="16" s="2" customFormat="1" ht="30" customHeight="1" spans="1:8">
      <c r="A16" s="38"/>
      <c r="B16" s="18"/>
      <c r="C16" s="18" t="s">
        <v>125</v>
      </c>
      <c r="D16" s="18" t="s">
        <v>172</v>
      </c>
      <c r="E16" s="18"/>
      <c r="F16" s="18" t="s">
        <v>173</v>
      </c>
      <c r="G16" s="18" t="s">
        <v>173</v>
      </c>
      <c r="H16" s="18">
        <v>5</v>
      </c>
    </row>
    <row r="17" s="2" customFormat="1" ht="30" customHeight="1" spans="1:8">
      <c r="A17" s="38"/>
      <c r="B17" s="18" t="s">
        <v>20</v>
      </c>
      <c r="C17" s="18" t="s">
        <v>174</v>
      </c>
      <c r="D17" s="18" t="s">
        <v>175</v>
      </c>
      <c r="E17" s="18"/>
      <c r="F17" s="18">
        <v>0</v>
      </c>
      <c r="G17" s="18">
        <v>0</v>
      </c>
      <c r="H17" s="18">
        <v>15</v>
      </c>
    </row>
    <row r="18" s="2" customFormat="1" ht="30" customHeight="1" spans="1:8">
      <c r="A18" s="38"/>
      <c r="B18" s="18"/>
      <c r="C18" s="18" t="s">
        <v>176</v>
      </c>
      <c r="D18" s="18" t="s">
        <v>177</v>
      </c>
      <c r="E18" s="18"/>
      <c r="F18" s="18" t="s">
        <v>178</v>
      </c>
      <c r="G18" s="18" t="s">
        <v>178</v>
      </c>
      <c r="H18" s="18">
        <v>10</v>
      </c>
    </row>
    <row r="19" s="2" customFormat="1" ht="30" customHeight="1" spans="1:8">
      <c r="A19" s="38"/>
      <c r="B19" s="18" t="s">
        <v>21</v>
      </c>
      <c r="C19" s="42" t="s">
        <v>179</v>
      </c>
      <c r="D19" s="18" t="s">
        <v>180</v>
      </c>
      <c r="E19" s="18"/>
      <c r="F19" s="18" t="s">
        <v>181</v>
      </c>
      <c r="G19" s="18" t="s">
        <v>181</v>
      </c>
      <c r="H19" s="18">
        <v>10</v>
      </c>
    </row>
    <row r="20" s="2" customFormat="1" ht="30" customHeight="1" spans="1:8">
      <c r="A20" s="18" t="s">
        <v>77</v>
      </c>
      <c r="B20" s="25">
        <f>G9+H11+H12+H13+H14+H15+H16+H17+H18+H19</f>
        <v>95</v>
      </c>
      <c r="C20" s="25"/>
      <c r="D20" s="25"/>
      <c r="E20" s="25"/>
      <c r="F20" s="25"/>
      <c r="G20" s="25"/>
      <c r="H20" s="25"/>
    </row>
    <row r="21" s="2" customFormat="1" ht="49" customHeight="1" spans="1:8">
      <c r="A21" s="18" t="s">
        <v>78</v>
      </c>
      <c r="B21" s="18"/>
      <c r="C21" s="19" t="s">
        <v>105</v>
      </c>
      <c r="D21" s="19"/>
      <c r="E21" s="19"/>
      <c r="F21" s="19"/>
      <c r="G21" s="19"/>
      <c r="H21" s="19"/>
    </row>
    <row r="22" s="2" customFormat="1" ht="47" customHeight="1" spans="1:8">
      <c r="A22" s="18" t="s">
        <v>79</v>
      </c>
      <c r="B22" s="18"/>
      <c r="C22" s="19" t="s">
        <v>106</v>
      </c>
      <c r="D22" s="19"/>
      <c r="E22" s="19"/>
      <c r="F22" s="19"/>
      <c r="G22" s="19"/>
      <c r="H22" s="19"/>
    </row>
    <row r="23" s="2" customFormat="1" ht="89" customHeight="1" spans="1:8">
      <c r="A23" s="18" t="s">
        <v>81</v>
      </c>
      <c r="B23" s="18"/>
      <c r="C23" s="18" t="s">
        <v>182</v>
      </c>
      <c r="D23" s="18"/>
      <c r="E23" s="18"/>
      <c r="F23" s="18"/>
      <c r="G23" s="18"/>
      <c r="H23" s="18"/>
    </row>
    <row r="24" s="2" customFormat="1" ht="134.1" customHeight="1" spans="1:8">
      <c r="A24" s="34" t="s">
        <v>83</v>
      </c>
      <c r="B24" s="35"/>
      <c r="C24" s="35"/>
      <c r="D24" s="35"/>
      <c r="E24" s="35"/>
      <c r="F24" s="35"/>
      <c r="G24" s="35"/>
      <c r="H24" s="35"/>
    </row>
  </sheetData>
  <mergeCells count="39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21:B21"/>
    <mergeCell ref="C21:H21"/>
    <mergeCell ref="A22:B22"/>
    <mergeCell ref="C22:H22"/>
    <mergeCell ref="A23:B23"/>
    <mergeCell ref="C23:H23"/>
    <mergeCell ref="A24:H24"/>
    <mergeCell ref="A10:A19"/>
    <mergeCell ref="B11:B13"/>
    <mergeCell ref="B14:B16"/>
    <mergeCell ref="B17:B18"/>
    <mergeCell ref="C12:C13"/>
    <mergeCell ref="A8:B9"/>
  </mergeCells>
  <pageMargins left="0.75" right="0.75" top="1" bottom="1" header="0.5" footer="0.5"/>
  <pageSetup paperSize="9" scale="7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L10" sqref="L10"/>
    </sheetView>
  </sheetViews>
  <sheetFormatPr defaultColWidth="8.1" defaultRowHeight="14.4" outlineLevelCol="7"/>
  <cols>
    <col min="1" max="1" width="8.1" style="2"/>
    <col min="2" max="2" width="9.225" style="2" customWidth="1"/>
    <col min="3" max="3" width="12.2666666666667" style="2" customWidth="1"/>
    <col min="4" max="4" width="9.9" style="2" customWidth="1"/>
    <col min="5" max="5" width="6.075" style="2" customWidth="1"/>
    <col min="6" max="6" width="9.675" style="2" customWidth="1"/>
    <col min="7" max="7" width="8.21666666666667" style="2" customWidth="1"/>
    <col min="8" max="8" width="9.79166666666667" style="2" customWidth="1"/>
    <col min="9" max="16384" width="8.1" style="2"/>
  </cols>
  <sheetData>
    <row r="1" s="36" customFormat="1" ht="50.1" customHeight="1" spans="1:8">
      <c r="A1" s="15" t="s">
        <v>183</v>
      </c>
      <c r="B1" s="15"/>
      <c r="C1" s="15"/>
      <c r="D1" s="15"/>
      <c r="E1" s="15"/>
      <c r="F1" s="15"/>
      <c r="G1" s="15"/>
      <c r="H1" s="15"/>
    </row>
    <row r="2" s="2" customFormat="1" ht="18" customHeight="1" spans="1:8">
      <c r="A2" s="17" t="s">
        <v>121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39</v>
      </c>
      <c r="D3" s="18"/>
      <c r="E3" s="18"/>
      <c r="F3" s="18"/>
      <c r="G3" s="18"/>
      <c r="H3" s="18"/>
    </row>
    <row r="4" s="2" customFormat="1" ht="4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184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29</v>
      </c>
      <c r="E9" s="18">
        <v>27</v>
      </c>
      <c r="F9" s="37">
        <f>E9/D9</f>
        <v>0.931034482758621</v>
      </c>
      <c r="G9" s="18">
        <f>ROUND(20*F9,2)</f>
        <v>18.62</v>
      </c>
      <c r="H9" s="18"/>
    </row>
    <row r="10" s="2" customFormat="1" ht="30" customHeight="1" spans="1:8">
      <c r="A10" s="28" t="s">
        <v>165</v>
      </c>
      <c r="B10" s="18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0" customHeight="1" spans="1:8">
      <c r="A11" s="38"/>
      <c r="B11" s="28" t="s">
        <v>18</v>
      </c>
      <c r="C11" s="18" t="s">
        <v>63</v>
      </c>
      <c r="D11" s="32" t="s">
        <v>185</v>
      </c>
      <c r="E11" s="33"/>
      <c r="F11" s="18" t="s">
        <v>186</v>
      </c>
      <c r="G11" s="18" t="s">
        <v>186</v>
      </c>
      <c r="H11" s="18">
        <v>20</v>
      </c>
    </row>
    <row r="12" s="2" customFormat="1" ht="30" customHeight="1" spans="1:8">
      <c r="A12" s="38"/>
      <c r="B12" s="28" t="s">
        <v>19</v>
      </c>
      <c r="C12" s="18" t="s">
        <v>65</v>
      </c>
      <c r="D12" s="32" t="s">
        <v>187</v>
      </c>
      <c r="E12" s="33"/>
      <c r="F12" s="18">
        <v>4</v>
      </c>
      <c r="G12" s="18">
        <v>4</v>
      </c>
      <c r="H12" s="18">
        <v>10</v>
      </c>
    </row>
    <row r="13" s="2" customFormat="1" ht="30" customHeight="1" spans="1:8">
      <c r="A13" s="38"/>
      <c r="B13" s="27"/>
      <c r="C13" s="31" t="s">
        <v>67</v>
      </c>
      <c r="D13" s="32" t="s">
        <v>188</v>
      </c>
      <c r="E13" s="33"/>
      <c r="F13" s="30">
        <v>0</v>
      </c>
      <c r="G13" s="41">
        <v>0</v>
      </c>
      <c r="H13" s="18">
        <v>10</v>
      </c>
    </row>
    <row r="14" s="2" customFormat="1" ht="24" customHeight="1" spans="1:8">
      <c r="A14" s="38"/>
      <c r="B14" s="28" t="s">
        <v>20</v>
      </c>
      <c r="C14" s="18" t="s">
        <v>69</v>
      </c>
      <c r="D14" s="18" t="s">
        <v>189</v>
      </c>
      <c r="E14" s="18"/>
      <c r="F14" s="30" t="s">
        <v>156</v>
      </c>
      <c r="G14" s="30" t="s">
        <v>156</v>
      </c>
      <c r="H14" s="18">
        <v>15</v>
      </c>
    </row>
    <row r="15" s="2" customFormat="1" ht="32" customHeight="1" spans="1:8">
      <c r="A15" s="38"/>
      <c r="B15" s="27"/>
      <c r="C15" s="18" t="s">
        <v>130</v>
      </c>
      <c r="D15" s="18" t="s">
        <v>190</v>
      </c>
      <c r="E15" s="18"/>
      <c r="F15" s="30" t="s">
        <v>191</v>
      </c>
      <c r="G15" s="30" t="s">
        <v>191</v>
      </c>
      <c r="H15" s="18">
        <v>14</v>
      </c>
    </row>
    <row r="16" s="2" customFormat="1" ht="31" customHeight="1" spans="1:8">
      <c r="A16" s="38"/>
      <c r="B16" s="18" t="s">
        <v>21</v>
      </c>
      <c r="C16" s="18" t="s">
        <v>103</v>
      </c>
      <c r="D16" s="18" t="s">
        <v>192</v>
      </c>
      <c r="E16" s="18"/>
      <c r="F16" s="18" t="s">
        <v>102</v>
      </c>
      <c r="G16" s="18" t="s">
        <v>102</v>
      </c>
      <c r="H16" s="18">
        <v>10</v>
      </c>
    </row>
    <row r="17" s="2" customFormat="1" ht="23" customHeight="1" spans="1:8">
      <c r="A17" s="18" t="s">
        <v>77</v>
      </c>
      <c r="B17" s="18">
        <f>H16+H15+H14+H13+H12+H11+G9</f>
        <v>97.62</v>
      </c>
      <c r="C17" s="18"/>
      <c r="D17" s="18"/>
      <c r="E17" s="18"/>
      <c r="F17" s="18"/>
      <c r="G17" s="18"/>
      <c r="H17" s="18"/>
    </row>
    <row r="18" s="2" customFormat="1" ht="39" customHeight="1" spans="1:8">
      <c r="A18" s="18" t="s">
        <v>78</v>
      </c>
      <c r="B18" s="18"/>
      <c r="C18" s="19" t="s">
        <v>105</v>
      </c>
      <c r="D18" s="19"/>
      <c r="E18" s="19"/>
      <c r="F18" s="19"/>
      <c r="G18" s="19"/>
      <c r="H18" s="19"/>
    </row>
    <row r="19" s="2" customFormat="1" ht="31" customHeight="1" spans="1:8">
      <c r="A19" s="18" t="s">
        <v>79</v>
      </c>
      <c r="B19" s="18"/>
      <c r="C19" s="19" t="s">
        <v>106</v>
      </c>
      <c r="D19" s="19"/>
      <c r="E19" s="19"/>
      <c r="F19" s="19"/>
      <c r="G19" s="19"/>
      <c r="H19" s="19"/>
    </row>
    <row r="20" s="2" customFormat="1" ht="72" customHeight="1" spans="1:8">
      <c r="A20" s="18" t="s">
        <v>81</v>
      </c>
      <c r="B20" s="18"/>
      <c r="C20" s="18" t="s">
        <v>193</v>
      </c>
      <c r="D20" s="18"/>
      <c r="E20" s="18"/>
      <c r="F20" s="18"/>
      <c r="G20" s="18"/>
      <c r="H20" s="18"/>
    </row>
    <row r="21" s="2" customFormat="1" ht="125" customHeight="1" spans="1:8">
      <c r="A21" s="34" t="s">
        <v>83</v>
      </c>
      <c r="B21" s="35"/>
      <c r="C21" s="35"/>
      <c r="D21" s="35"/>
      <c r="E21" s="35"/>
      <c r="F21" s="35"/>
      <c r="G21" s="35"/>
      <c r="H21" s="35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ageMargins left="1.18055555555556" right="0.75" top="1" bottom="1" header="0.5" footer="0.5"/>
  <pageSetup paperSize="9" scale="9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2"/>
  <sheetViews>
    <sheetView workbookViewId="0">
      <selection activeCell="H14" sqref="H14:H15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194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195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40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32.71</v>
      </c>
      <c r="E9" s="18">
        <v>29.16</v>
      </c>
      <c r="F9" s="24">
        <f>E9/D9</f>
        <v>0.891470498318557</v>
      </c>
      <c r="G9" s="25">
        <f>F9*20</f>
        <v>17.8294099663711</v>
      </c>
      <c r="H9" s="25"/>
    </row>
    <row r="10" s="2" customFormat="1" ht="30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0" customHeight="1" spans="1:8">
      <c r="A11" s="26"/>
      <c r="B11" s="26" t="s">
        <v>29</v>
      </c>
      <c r="C11" s="28" t="s">
        <v>63</v>
      </c>
      <c r="D11" s="32" t="s">
        <v>196</v>
      </c>
      <c r="E11" s="33"/>
      <c r="F11" s="18" t="s">
        <v>197</v>
      </c>
      <c r="G11" s="18" t="s">
        <v>197</v>
      </c>
      <c r="H11" s="18"/>
    </row>
    <row r="12" s="2" customFormat="1" ht="30" customHeight="1" spans="1:8">
      <c r="A12" s="26"/>
      <c r="B12" s="26"/>
      <c r="C12" s="26"/>
      <c r="D12" s="32" t="s">
        <v>198</v>
      </c>
      <c r="E12" s="33"/>
      <c r="F12" s="18" t="s">
        <v>199</v>
      </c>
      <c r="G12" s="18" t="s">
        <v>199</v>
      </c>
      <c r="H12" s="18">
        <v>10</v>
      </c>
    </row>
    <row r="13" s="2" customFormat="1" ht="30" customHeight="1" spans="1:8">
      <c r="A13" s="26"/>
      <c r="B13" s="26"/>
      <c r="C13" s="27"/>
      <c r="D13" s="32" t="s">
        <v>200</v>
      </c>
      <c r="E13" s="33"/>
      <c r="F13" s="18" t="s">
        <v>201</v>
      </c>
      <c r="G13" s="18" t="s">
        <v>201</v>
      </c>
      <c r="H13" s="18">
        <v>10</v>
      </c>
    </row>
    <row r="14" s="2" customFormat="1" ht="31" customHeight="1" spans="1:8">
      <c r="A14" s="26"/>
      <c r="B14" s="28" t="s">
        <v>98</v>
      </c>
      <c r="C14" s="29" t="s">
        <v>65</v>
      </c>
      <c r="D14" s="18" t="s">
        <v>202</v>
      </c>
      <c r="E14" s="18"/>
      <c r="F14" s="30">
        <v>1</v>
      </c>
      <c r="G14" s="30">
        <v>1</v>
      </c>
      <c r="H14" s="18">
        <v>10</v>
      </c>
    </row>
    <row r="15" s="2" customFormat="1" ht="31" customHeight="1" spans="1:8">
      <c r="A15" s="26"/>
      <c r="B15" s="26"/>
      <c r="C15" s="31" t="s">
        <v>67</v>
      </c>
      <c r="D15" s="32" t="s">
        <v>203</v>
      </c>
      <c r="E15" s="33"/>
      <c r="F15" s="30" t="s">
        <v>127</v>
      </c>
      <c r="G15" s="30" t="s">
        <v>127</v>
      </c>
      <c r="H15" s="18">
        <v>10</v>
      </c>
    </row>
    <row r="16" s="2" customFormat="1" ht="39" customHeight="1" spans="1:8">
      <c r="A16" s="26"/>
      <c r="B16" s="28" t="s">
        <v>20</v>
      </c>
      <c r="C16" s="18" t="s">
        <v>69</v>
      </c>
      <c r="D16" s="18" t="s">
        <v>204</v>
      </c>
      <c r="E16" s="18"/>
      <c r="F16" s="18" t="s">
        <v>205</v>
      </c>
      <c r="G16" s="18" t="s">
        <v>205</v>
      </c>
      <c r="H16" s="18">
        <v>28</v>
      </c>
    </row>
    <row r="17" s="2" customFormat="1" ht="39" customHeight="1" spans="1:8">
      <c r="A17" s="26"/>
      <c r="B17" s="18" t="s">
        <v>21</v>
      </c>
      <c r="C17" s="18" t="s">
        <v>103</v>
      </c>
      <c r="D17" s="18" t="s">
        <v>139</v>
      </c>
      <c r="E17" s="18"/>
      <c r="F17" s="18" t="s">
        <v>102</v>
      </c>
      <c r="G17" s="30">
        <v>0.95</v>
      </c>
      <c r="H17" s="18">
        <v>10</v>
      </c>
    </row>
    <row r="18" s="2" customFormat="1" ht="30" customHeight="1" spans="1:8">
      <c r="A18" s="18" t="s">
        <v>77</v>
      </c>
      <c r="B18" s="25">
        <f>H17+H16+H11+H12+H13++H15+H14+G9</f>
        <v>95.8294099663711</v>
      </c>
      <c r="C18" s="25"/>
      <c r="D18" s="25"/>
      <c r="E18" s="25"/>
      <c r="F18" s="25"/>
      <c r="G18" s="25"/>
      <c r="H18" s="25"/>
    </row>
    <row r="19" s="2" customFormat="1" ht="48" customHeight="1" spans="1:8">
      <c r="A19" s="18" t="s">
        <v>78</v>
      </c>
      <c r="B19" s="18"/>
      <c r="C19" s="19" t="s">
        <v>105</v>
      </c>
      <c r="D19" s="19"/>
      <c r="E19" s="19"/>
      <c r="F19" s="19"/>
      <c r="G19" s="19"/>
      <c r="H19" s="19"/>
    </row>
    <row r="20" s="2" customFormat="1" ht="45" customHeight="1" spans="1:8">
      <c r="A20" s="18" t="s">
        <v>79</v>
      </c>
      <c r="B20" s="18"/>
      <c r="C20" s="19" t="s">
        <v>106</v>
      </c>
      <c r="D20" s="19"/>
      <c r="E20" s="19"/>
      <c r="F20" s="19"/>
      <c r="G20" s="19"/>
      <c r="H20" s="19"/>
    </row>
    <row r="21" s="2" customFormat="1" ht="74" customHeight="1" spans="1:8">
      <c r="A21" s="18" t="s">
        <v>81</v>
      </c>
      <c r="B21" s="18"/>
      <c r="C21" s="18" t="s">
        <v>206</v>
      </c>
      <c r="D21" s="18"/>
      <c r="E21" s="18"/>
      <c r="F21" s="18"/>
      <c r="G21" s="18"/>
      <c r="H21" s="18"/>
    </row>
    <row r="22" s="2" customFormat="1" ht="134.1" customHeight="1" spans="1:8">
      <c r="A22" s="34" t="s">
        <v>83</v>
      </c>
      <c r="B22" s="35"/>
      <c r="C22" s="35"/>
      <c r="D22" s="35"/>
      <c r="E22" s="35"/>
      <c r="F22" s="35"/>
      <c r="G22" s="35"/>
      <c r="H22" s="35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1:B13"/>
    <mergeCell ref="B14:B15"/>
    <mergeCell ref="C11:C13"/>
    <mergeCell ref="A8:B9"/>
  </mergeCells>
  <printOptions horizontalCentered="1"/>
  <pageMargins left="0.751388888888889" right="0.751388888888889" top="1" bottom="1" header="0.511805555555556" footer="0.511805555555556"/>
  <pageSetup paperSize="9" scale="84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A20" sqref="A1:H20"/>
    </sheetView>
  </sheetViews>
  <sheetFormatPr defaultColWidth="8.1" defaultRowHeight="14.4" outlineLevelCol="7"/>
  <cols>
    <col min="1" max="1" width="8.1" style="2"/>
    <col min="2" max="2" width="9.79166666666667" style="2" customWidth="1"/>
    <col min="3" max="3" width="11.3666666666667" style="2" customWidth="1"/>
    <col min="4" max="4" width="9.34166666666667" style="2" customWidth="1"/>
    <col min="5" max="5" width="6.525" style="2" customWidth="1"/>
    <col min="6" max="6" width="9.34166666666667" style="2" customWidth="1"/>
    <col min="7" max="7" width="10.4666666666667" style="2" customWidth="1"/>
    <col min="8" max="8" width="10.575" style="2" customWidth="1"/>
    <col min="9" max="16384" width="8.1" style="2"/>
  </cols>
  <sheetData>
    <row r="1" s="36" customFormat="1" ht="50.1" customHeight="1" spans="1:8">
      <c r="A1" s="15" t="s">
        <v>207</v>
      </c>
      <c r="B1" s="15"/>
      <c r="C1" s="15"/>
      <c r="D1" s="15"/>
      <c r="E1" s="15"/>
      <c r="F1" s="15"/>
      <c r="G1" s="15"/>
      <c r="H1" s="15"/>
    </row>
    <row r="2" s="2" customFormat="1" ht="39.95" customHeight="1" spans="1:8">
      <c r="A2" s="17" t="s">
        <v>121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41</v>
      </c>
      <c r="D3" s="18"/>
      <c r="E3" s="18"/>
      <c r="F3" s="18"/>
      <c r="G3" s="18"/>
      <c r="H3" s="18"/>
    </row>
    <row r="4" s="2" customFormat="1" ht="43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447.78</v>
      </c>
      <c r="E9" s="18">
        <v>447.78</v>
      </c>
      <c r="F9" s="37">
        <f>E9/D9</f>
        <v>1</v>
      </c>
      <c r="G9" s="18">
        <f>ROUND(20*F9,2)</f>
        <v>20</v>
      </c>
      <c r="H9" s="18"/>
    </row>
    <row r="10" s="2" customFormat="1" ht="39.95" customHeight="1" spans="1:8">
      <c r="A10" s="28" t="s">
        <v>165</v>
      </c>
      <c r="B10" s="18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9.95" customHeight="1" spans="1:8">
      <c r="A11" s="38"/>
      <c r="B11" s="28" t="s">
        <v>18</v>
      </c>
      <c r="C11" s="18" t="s">
        <v>63</v>
      </c>
      <c r="D11" s="32" t="s">
        <v>208</v>
      </c>
      <c r="E11" s="33"/>
      <c r="F11" s="39" t="s">
        <v>209</v>
      </c>
      <c r="G11" s="40" t="s">
        <v>209</v>
      </c>
      <c r="H11" s="18">
        <v>20</v>
      </c>
    </row>
    <row r="12" s="2" customFormat="1" ht="39.95" customHeight="1" spans="1:8">
      <c r="A12" s="38"/>
      <c r="B12" s="28" t="s">
        <v>19</v>
      </c>
      <c r="C12" s="18" t="s">
        <v>65</v>
      </c>
      <c r="D12" s="32" t="s">
        <v>210</v>
      </c>
      <c r="E12" s="33"/>
      <c r="F12" s="18">
        <v>22</v>
      </c>
      <c r="G12" s="18">
        <v>22</v>
      </c>
      <c r="H12" s="18">
        <v>10</v>
      </c>
    </row>
    <row r="13" s="2" customFormat="1" ht="39.95" customHeight="1" spans="1:8">
      <c r="A13" s="38"/>
      <c r="B13" s="27"/>
      <c r="C13" s="31" t="s">
        <v>67</v>
      </c>
      <c r="D13" s="32" t="s">
        <v>211</v>
      </c>
      <c r="E13" s="33"/>
      <c r="F13" s="30" t="s">
        <v>160</v>
      </c>
      <c r="G13" s="41" t="s">
        <v>160</v>
      </c>
      <c r="H13" s="18">
        <v>10</v>
      </c>
    </row>
    <row r="14" s="2" customFormat="1" ht="39.95" customHeight="1" spans="1:8">
      <c r="A14" s="38"/>
      <c r="B14" s="28" t="s">
        <v>20</v>
      </c>
      <c r="C14" s="18" t="s">
        <v>69</v>
      </c>
      <c r="D14" s="18" t="s">
        <v>212</v>
      </c>
      <c r="E14" s="18"/>
      <c r="F14" s="30" t="s">
        <v>213</v>
      </c>
      <c r="G14" s="30" t="s">
        <v>213</v>
      </c>
      <c r="H14" s="18">
        <v>28</v>
      </c>
    </row>
    <row r="15" s="2" customFormat="1" ht="60" customHeight="1" spans="1:8">
      <c r="A15" s="38"/>
      <c r="B15" s="18" t="s">
        <v>21</v>
      </c>
      <c r="C15" s="18" t="s">
        <v>103</v>
      </c>
      <c r="D15" s="18" t="s">
        <v>214</v>
      </c>
      <c r="E15" s="18"/>
      <c r="F15" s="18" t="s">
        <v>102</v>
      </c>
      <c r="G15" s="18" t="s">
        <v>102</v>
      </c>
      <c r="H15" s="18">
        <v>10</v>
      </c>
    </row>
    <row r="16" s="2" customFormat="1" ht="27" customHeight="1" spans="1:8">
      <c r="A16" s="18" t="s">
        <v>77</v>
      </c>
      <c r="B16" s="18">
        <f>H15+H14+H13+H12+H11+G9</f>
        <v>98</v>
      </c>
      <c r="C16" s="18"/>
      <c r="D16" s="18"/>
      <c r="E16" s="18"/>
      <c r="F16" s="18"/>
      <c r="G16" s="18"/>
      <c r="H16" s="18"/>
    </row>
    <row r="17" s="2" customFormat="1" ht="47" customHeight="1" spans="1:8">
      <c r="A17" s="18" t="s">
        <v>78</v>
      </c>
      <c r="B17" s="18"/>
      <c r="C17" s="19" t="s">
        <v>105</v>
      </c>
      <c r="D17" s="19"/>
      <c r="E17" s="19"/>
      <c r="F17" s="19"/>
      <c r="G17" s="19"/>
      <c r="H17" s="19"/>
    </row>
    <row r="18" s="2" customFormat="1" ht="40" customHeight="1" spans="1:8">
      <c r="A18" s="18" t="s">
        <v>79</v>
      </c>
      <c r="B18" s="18"/>
      <c r="C18" s="19" t="s">
        <v>106</v>
      </c>
      <c r="D18" s="19"/>
      <c r="E18" s="19"/>
      <c r="F18" s="19"/>
      <c r="G18" s="19"/>
      <c r="H18" s="19"/>
    </row>
    <row r="19" s="2" customFormat="1" ht="54" customHeight="1" spans="1:8">
      <c r="A19" s="18" t="s">
        <v>81</v>
      </c>
      <c r="B19" s="18"/>
      <c r="C19" s="18" t="s">
        <v>215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0.393055555555556" bottom="1" header="0.5" footer="0.5"/>
  <pageSetup paperSize="9" scale="9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topLeftCell="A16" workbookViewId="0">
      <selection activeCell="H15" sqref="H15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216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121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42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f>项目自评汇总表!G15</f>
        <v>5</v>
      </c>
      <c r="E9" s="18">
        <f>项目自评汇总表!H15</f>
        <v>4.98</v>
      </c>
      <c r="F9" s="24">
        <f>E9/D9</f>
        <v>0.996</v>
      </c>
      <c r="G9" s="25">
        <f>F9*20</f>
        <v>19.92</v>
      </c>
      <c r="H9" s="25"/>
    </row>
    <row r="10" s="2" customFormat="1" ht="30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0" customHeight="1" spans="1:8">
      <c r="A11" s="26"/>
      <c r="B11" s="26" t="s">
        <v>29</v>
      </c>
      <c r="C11" s="18" t="s">
        <v>63</v>
      </c>
      <c r="D11" s="18" t="s">
        <v>217</v>
      </c>
      <c r="E11" s="18"/>
      <c r="F11" s="18" t="s">
        <v>127</v>
      </c>
      <c r="G11" s="18" t="s">
        <v>127</v>
      </c>
      <c r="H11" s="18">
        <v>15</v>
      </c>
    </row>
    <row r="12" s="2" customFormat="1" ht="31" customHeight="1" spans="1:8">
      <c r="A12" s="26"/>
      <c r="B12" s="28" t="s">
        <v>98</v>
      </c>
      <c r="C12" s="29" t="s">
        <v>65</v>
      </c>
      <c r="D12" s="18" t="s">
        <v>218</v>
      </c>
      <c r="E12" s="18"/>
      <c r="F12" s="30" t="s">
        <v>219</v>
      </c>
      <c r="G12" s="30" t="s">
        <v>219</v>
      </c>
      <c r="H12" s="18">
        <v>10</v>
      </c>
    </row>
    <row r="13" s="2" customFormat="1" ht="31" customHeight="1" spans="1:8">
      <c r="A13" s="26"/>
      <c r="B13" s="26"/>
      <c r="C13" s="31" t="s">
        <v>67</v>
      </c>
      <c r="D13" s="32" t="s">
        <v>220</v>
      </c>
      <c r="E13" s="33"/>
      <c r="F13" s="30" t="s">
        <v>221</v>
      </c>
      <c r="G13" s="30" t="s">
        <v>221</v>
      </c>
      <c r="H13" s="18">
        <v>10</v>
      </c>
    </row>
    <row r="14" s="2" customFormat="1" ht="36" customHeight="1" spans="1:8">
      <c r="A14" s="26"/>
      <c r="B14" s="28" t="s">
        <v>20</v>
      </c>
      <c r="C14" s="18" t="s">
        <v>69</v>
      </c>
      <c r="D14" s="18" t="s">
        <v>222</v>
      </c>
      <c r="E14" s="18"/>
      <c r="F14" s="18" t="s">
        <v>181</v>
      </c>
      <c r="G14" s="18" t="s">
        <v>181</v>
      </c>
      <c r="H14" s="18">
        <v>30</v>
      </c>
    </row>
    <row r="15" s="2" customFormat="1" ht="48" customHeight="1" spans="1:8">
      <c r="A15" s="26"/>
      <c r="B15" s="18" t="s">
        <v>21</v>
      </c>
      <c r="C15" s="18" t="s">
        <v>103</v>
      </c>
      <c r="D15" s="18" t="s">
        <v>139</v>
      </c>
      <c r="E15" s="18"/>
      <c r="F15" s="18" t="s">
        <v>102</v>
      </c>
      <c r="G15" s="30">
        <v>0.95</v>
      </c>
      <c r="H15" s="18">
        <v>10</v>
      </c>
    </row>
    <row r="16" s="2" customFormat="1" ht="30" customHeight="1" spans="1:8">
      <c r="A16" s="18" t="s">
        <v>77</v>
      </c>
      <c r="B16" s="25">
        <f>H15+H14+H11+H13+H12+G9</f>
        <v>94.92</v>
      </c>
      <c r="C16" s="25"/>
      <c r="D16" s="25"/>
      <c r="E16" s="25"/>
      <c r="F16" s="25"/>
      <c r="G16" s="25"/>
      <c r="H16" s="25"/>
    </row>
    <row r="17" s="2" customFormat="1" ht="47" customHeight="1" spans="1:8">
      <c r="A17" s="18" t="s">
        <v>78</v>
      </c>
      <c r="B17" s="18"/>
      <c r="C17" s="19" t="s">
        <v>105</v>
      </c>
      <c r="D17" s="19"/>
      <c r="E17" s="19"/>
      <c r="F17" s="19"/>
      <c r="G17" s="19"/>
      <c r="H17" s="19"/>
    </row>
    <row r="18" s="2" customFormat="1" ht="40" customHeight="1" spans="1:8">
      <c r="A18" s="18" t="s">
        <v>79</v>
      </c>
      <c r="B18" s="18"/>
      <c r="C18" s="19" t="s">
        <v>106</v>
      </c>
      <c r="D18" s="19"/>
      <c r="E18" s="19"/>
      <c r="F18" s="19"/>
      <c r="G18" s="19"/>
      <c r="H18" s="19"/>
    </row>
    <row r="19" s="2" customFormat="1" ht="74" customHeight="1" spans="1:8">
      <c r="A19" s="18" t="s">
        <v>81</v>
      </c>
      <c r="B19" s="18"/>
      <c r="C19" s="18" t="s">
        <v>107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1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D1" workbookViewId="0">
      <selection activeCell="F4" sqref="F4"/>
    </sheetView>
  </sheetViews>
  <sheetFormatPr defaultColWidth="8.1" defaultRowHeight="14.4"/>
  <cols>
    <col min="1" max="1" width="8.1" style="1" hidden="1" customWidth="1"/>
    <col min="2" max="2" width="18.7916666666667" style="1" hidden="1" customWidth="1"/>
    <col min="3" max="3" width="14.9666666666667" style="1" hidden="1" customWidth="1"/>
    <col min="4" max="4" width="8.1" style="1"/>
    <col min="5" max="5" width="26.1" style="1" customWidth="1"/>
    <col min="6" max="9" width="11.025" style="1" customWidth="1"/>
    <col min="10" max="10" width="10.6916666666667" style="1" customWidth="1"/>
    <col min="11" max="11" width="7.31666666666667" style="1" customWidth="1"/>
    <col min="12" max="12" width="11.3666666666667" style="1" customWidth="1"/>
    <col min="13" max="13" width="12.15" style="1" customWidth="1"/>
    <col min="14" max="14" width="6.41666666666667" style="1" customWidth="1"/>
    <col min="15" max="16355" width="8.1" style="1"/>
    <col min="16356" max="16384" width="8.1" style="2"/>
  </cols>
  <sheetData>
    <row r="1" s="1" customFormat="1" ht="33.9" customHeight="1" spans="1:14">
      <c r="A1" s="3" t="s">
        <v>223</v>
      </c>
      <c r="B1" s="3" t="s">
        <v>224</v>
      </c>
      <c r="C1" s="3" t="s">
        <v>225</v>
      </c>
      <c r="D1" s="3" t="s">
        <v>226</v>
      </c>
      <c r="E1" s="3" t="s">
        <v>227</v>
      </c>
      <c r="F1" s="4" t="s">
        <v>228</v>
      </c>
      <c r="G1" s="4" t="s">
        <v>229</v>
      </c>
      <c r="H1" s="4" t="s">
        <v>230</v>
      </c>
      <c r="I1" s="4" t="s">
        <v>231</v>
      </c>
      <c r="J1" s="3" t="s">
        <v>232</v>
      </c>
      <c r="K1" s="3" t="s">
        <v>233</v>
      </c>
      <c r="L1" s="3" t="s">
        <v>234</v>
      </c>
      <c r="M1" s="14" t="s">
        <v>89</v>
      </c>
      <c r="N1" s="14" t="s">
        <v>235</v>
      </c>
    </row>
    <row r="2" s="1" customFormat="1" ht="33.9" customHeight="1" spans="1:14">
      <c r="A2" s="5" t="s">
        <v>23</v>
      </c>
      <c r="B2" s="6" t="s">
        <v>24</v>
      </c>
      <c r="C2" s="5" t="s">
        <v>236</v>
      </c>
      <c r="D2" s="7" t="s">
        <v>237</v>
      </c>
      <c r="E2" s="5" t="s">
        <v>31</v>
      </c>
      <c r="F2" s="8">
        <v>9400</v>
      </c>
      <c r="G2" s="8"/>
      <c r="H2" s="8">
        <v>9400</v>
      </c>
      <c r="I2" s="8">
        <v>0</v>
      </c>
      <c r="J2" s="5" t="s">
        <v>238</v>
      </c>
      <c r="K2" s="5" t="s">
        <v>239</v>
      </c>
      <c r="L2" s="5" t="s">
        <v>240</v>
      </c>
      <c r="M2" s="5" t="s">
        <v>241</v>
      </c>
      <c r="N2" s="5" t="s">
        <v>242</v>
      </c>
    </row>
    <row r="3" s="1" customFormat="1" ht="33.9" customHeight="1" spans="1:14">
      <c r="A3" s="9" t="s">
        <v>23</v>
      </c>
      <c r="B3" s="10" t="s">
        <v>24</v>
      </c>
      <c r="C3" s="9" t="s">
        <v>236</v>
      </c>
      <c r="D3" s="11" t="s">
        <v>243</v>
      </c>
      <c r="E3" s="9" t="s">
        <v>33</v>
      </c>
      <c r="F3" s="12">
        <v>811800</v>
      </c>
      <c r="G3" s="12"/>
      <c r="H3" s="12">
        <v>811800</v>
      </c>
      <c r="I3" s="12">
        <v>811800</v>
      </c>
      <c r="J3" s="9" t="s">
        <v>238</v>
      </c>
      <c r="K3" s="9" t="s">
        <v>239</v>
      </c>
      <c r="L3" s="9" t="s">
        <v>240</v>
      </c>
      <c r="M3" s="9" t="s">
        <v>241</v>
      </c>
      <c r="N3" s="9" t="s">
        <v>242</v>
      </c>
    </row>
    <row r="4" s="1" customFormat="1" ht="33.9" customHeight="1" spans="1:14">
      <c r="A4" s="9" t="s">
        <v>23</v>
      </c>
      <c r="B4" s="10" t="s">
        <v>24</v>
      </c>
      <c r="C4" s="9" t="s">
        <v>236</v>
      </c>
      <c r="D4" s="11" t="s">
        <v>244</v>
      </c>
      <c r="E4" s="9" t="s">
        <v>34</v>
      </c>
      <c r="F4" s="12">
        <v>94400</v>
      </c>
      <c r="G4" s="12">
        <v>0</v>
      </c>
      <c r="H4" s="12">
        <v>94400</v>
      </c>
      <c r="I4" s="12">
        <v>94400</v>
      </c>
      <c r="J4" s="9" t="s">
        <v>238</v>
      </c>
      <c r="K4" s="9" t="s">
        <v>239</v>
      </c>
      <c r="L4" s="9" t="s">
        <v>240</v>
      </c>
      <c r="M4" s="9" t="s">
        <v>241</v>
      </c>
      <c r="N4" s="9" t="s">
        <v>242</v>
      </c>
    </row>
    <row r="5" s="1" customFormat="1" ht="33.9" customHeight="1" spans="1:14">
      <c r="A5" s="9" t="s">
        <v>23</v>
      </c>
      <c r="B5" s="10" t="s">
        <v>24</v>
      </c>
      <c r="C5" s="9" t="s">
        <v>236</v>
      </c>
      <c r="D5" s="11" t="s">
        <v>245</v>
      </c>
      <c r="E5" s="9" t="s">
        <v>35</v>
      </c>
      <c r="F5" s="12">
        <v>9945</v>
      </c>
      <c r="G5" s="12"/>
      <c r="H5" s="12">
        <v>9945</v>
      </c>
      <c r="I5" s="12">
        <v>9945</v>
      </c>
      <c r="J5" s="9" t="s">
        <v>238</v>
      </c>
      <c r="K5" s="9" t="s">
        <v>239</v>
      </c>
      <c r="L5" s="9" t="s">
        <v>240</v>
      </c>
      <c r="M5" s="9" t="s">
        <v>241</v>
      </c>
      <c r="N5" s="9" t="s">
        <v>246</v>
      </c>
    </row>
    <row r="6" s="1" customFormat="1" ht="33.9" customHeight="1" spans="1:14">
      <c r="A6" s="9" t="s">
        <v>23</v>
      </c>
      <c r="B6" s="10" t="s">
        <v>24</v>
      </c>
      <c r="C6" s="9" t="s">
        <v>236</v>
      </c>
      <c r="D6" s="11" t="s">
        <v>247</v>
      </c>
      <c r="E6" s="9" t="s">
        <v>36</v>
      </c>
      <c r="F6" s="12">
        <v>693520</v>
      </c>
      <c r="G6" s="12">
        <v>0</v>
      </c>
      <c r="H6" s="12">
        <v>693520</v>
      </c>
      <c r="I6" s="12">
        <v>617350</v>
      </c>
      <c r="J6" s="9" t="s">
        <v>238</v>
      </c>
      <c r="K6" s="9" t="s">
        <v>239</v>
      </c>
      <c r="L6" s="9" t="s">
        <v>240</v>
      </c>
      <c r="M6" s="9" t="s">
        <v>241</v>
      </c>
      <c r="N6" s="9" t="s">
        <v>242</v>
      </c>
    </row>
    <row r="7" s="1" customFormat="1" ht="33.9" customHeight="1" spans="1:14">
      <c r="A7" s="5" t="s">
        <v>23</v>
      </c>
      <c r="B7" s="6" t="s">
        <v>24</v>
      </c>
      <c r="C7" s="5" t="s">
        <v>236</v>
      </c>
      <c r="D7" s="7" t="s">
        <v>248</v>
      </c>
      <c r="E7" s="5" t="s">
        <v>37</v>
      </c>
      <c r="F7" s="8">
        <v>680966.4</v>
      </c>
      <c r="G7" s="8">
        <v>392844.92</v>
      </c>
      <c r="H7" s="8">
        <v>288121.48</v>
      </c>
      <c r="I7" s="8">
        <v>288121.48</v>
      </c>
      <c r="J7" s="5" t="s">
        <v>238</v>
      </c>
      <c r="K7" s="5" t="s">
        <v>239</v>
      </c>
      <c r="L7" s="5" t="s">
        <v>240</v>
      </c>
      <c r="M7" s="5" t="s">
        <v>241</v>
      </c>
      <c r="N7" s="5" t="s">
        <v>242</v>
      </c>
    </row>
    <row r="8" s="1" customFormat="1" ht="33.9" customHeight="1" spans="1:14">
      <c r="A8" s="5" t="s">
        <v>23</v>
      </c>
      <c r="B8" s="6" t="s">
        <v>24</v>
      </c>
      <c r="C8" s="5" t="s">
        <v>236</v>
      </c>
      <c r="D8" s="7" t="s">
        <v>249</v>
      </c>
      <c r="E8" s="5" t="s">
        <v>38</v>
      </c>
      <c r="F8" s="8">
        <v>30000</v>
      </c>
      <c r="G8" s="8"/>
      <c r="H8" s="8">
        <v>30000</v>
      </c>
      <c r="I8" s="8">
        <v>30000</v>
      </c>
      <c r="J8" s="5" t="s">
        <v>238</v>
      </c>
      <c r="K8" s="5" t="s">
        <v>239</v>
      </c>
      <c r="L8" s="5" t="s">
        <v>240</v>
      </c>
      <c r="M8" s="5" t="s">
        <v>241</v>
      </c>
      <c r="N8" s="5" t="s">
        <v>242</v>
      </c>
    </row>
    <row r="9" s="1" customFormat="1" ht="33.9" customHeight="1" spans="1:14">
      <c r="A9" s="9" t="s">
        <v>23</v>
      </c>
      <c r="B9" s="10" t="s">
        <v>24</v>
      </c>
      <c r="C9" s="9" t="s">
        <v>236</v>
      </c>
      <c r="D9" s="11" t="s">
        <v>250</v>
      </c>
      <c r="E9" s="9" t="s">
        <v>39</v>
      </c>
      <c r="F9" s="12">
        <v>290000</v>
      </c>
      <c r="G9" s="12">
        <v>0</v>
      </c>
      <c r="H9" s="12">
        <v>290000</v>
      </c>
      <c r="I9" s="12">
        <v>269973</v>
      </c>
      <c r="J9" s="9" t="s">
        <v>238</v>
      </c>
      <c r="K9" s="9" t="s">
        <v>239</v>
      </c>
      <c r="L9" s="9" t="s">
        <v>240</v>
      </c>
      <c r="M9" s="9" t="s">
        <v>241</v>
      </c>
      <c r="N9" s="9" t="s">
        <v>246</v>
      </c>
    </row>
    <row r="10" s="1" customFormat="1" ht="33.9" customHeight="1" spans="1:14">
      <c r="A10" s="9" t="s">
        <v>23</v>
      </c>
      <c r="B10" s="10" t="s">
        <v>24</v>
      </c>
      <c r="C10" s="9" t="s">
        <v>236</v>
      </c>
      <c r="D10" s="11" t="s">
        <v>251</v>
      </c>
      <c r="E10" s="9" t="s">
        <v>40</v>
      </c>
      <c r="F10" s="12">
        <v>371788.56</v>
      </c>
      <c r="G10" s="12">
        <v>44717.78</v>
      </c>
      <c r="H10" s="12">
        <v>327070.78</v>
      </c>
      <c r="I10" s="12">
        <v>291639.03</v>
      </c>
      <c r="J10" s="9" t="s">
        <v>238</v>
      </c>
      <c r="K10" s="9" t="s">
        <v>239</v>
      </c>
      <c r="L10" s="9" t="s">
        <v>240</v>
      </c>
      <c r="M10" s="9" t="s">
        <v>241</v>
      </c>
      <c r="N10" s="9" t="s">
        <v>242</v>
      </c>
    </row>
    <row r="11" s="1" customFormat="1" ht="33.9" customHeight="1" spans="1:14">
      <c r="A11" s="5" t="s">
        <v>23</v>
      </c>
      <c r="B11" s="6" t="s">
        <v>24</v>
      </c>
      <c r="C11" s="5" t="s">
        <v>236</v>
      </c>
      <c r="D11" s="7" t="s">
        <v>252</v>
      </c>
      <c r="E11" s="5" t="s">
        <v>41</v>
      </c>
      <c r="F11" s="8">
        <v>4772016.96</v>
      </c>
      <c r="G11" s="8">
        <v>294220.99</v>
      </c>
      <c r="H11" s="8">
        <v>4477795.97</v>
      </c>
      <c r="I11" s="8">
        <v>4477795.97</v>
      </c>
      <c r="J11" s="5" t="s">
        <v>238</v>
      </c>
      <c r="K11" s="5" t="s">
        <v>239</v>
      </c>
      <c r="L11" s="5" t="s">
        <v>240</v>
      </c>
      <c r="M11" s="5" t="s">
        <v>241</v>
      </c>
      <c r="N11" s="5" t="s">
        <v>242</v>
      </c>
    </row>
    <row r="12" s="1" customFormat="1" ht="33.9" customHeight="1" spans="1:14">
      <c r="A12" s="9" t="s">
        <v>23</v>
      </c>
      <c r="B12" s="10" t="s">
        <v>24</v>
      </c>
      <c r="C12" s="9" t="s">
        <v>236</v>
      </c>
      <c r="D12" s="11" t="s">
        <v>253</v>
      </c>
      <c r="E12" s="9" t="s">
        <v>42</v>
      </c>
      <c r="F12" s="12">
        <v>50000</v>
      </c>
      <c r="G12" s="12"/>
      <c r="H12" s="12">
        <v>50000</v>
      </c>
      <c r="I12" s="12">
        <v>49800</v>
      </c>
      <c r="J12" s="9" t="s">
        <v>238</v>
      </c>
      <c r="K12" s="9" t="s">
        <v>239</v>
      </c>
      <c r="L12" s="9" t="s">
        <v>240</v>
      </c>
      <c r="M12" s="9" t="s">
        <v>241</v>
      </c>
      <c r="N12" s="9" t="s">
        <v>242</v>
      </c>
    </row>
    <row r="13" spans="6:9">
      <c r="F13" s="1">
        <f>SUM(F2:F12)</f>
        <v>7813836.92</v>
      </c>
      <c r="G13" s="1">
        <f>SUM(G2:G12)</f>
        <v>731783.69</v>
      </c>
      <c r="H13" s="13">
        <f>SUM(H2:H12)</f>
        <v>7082053.23</v>
      </c>
      <c r="I13" s="13">
        <f>SUM(I2:I12)</f>
        <v>6940824.48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zoomScale="90" zoomScaleNormal="90" topLeftCell="A3" workbookViewId="0">
      <selection activeCell="F14" sqref="F14"/>
    </sheetView>
  </sheetViews>
  <sheetFormatPr defaultColWidth="9" defaultRowHeight="14.4"/>
  <cols>
    <col min="1" max="1" width="3.75" style="2" customWidth="1"/>
    <col min="2" max="2" width="15.6" style="2" customWidth="1"/>
    <col min="3" max="3" width="20.1083333333333" style="2" customWidth="1"/>
    <col min="4" max="4" width="11.5" style="2" customWidth="1"/>
    <col min="5" max="5" width="8.875" style="2" customWidth="1"/>
    <col min="6" max="6" width="11" style="2" customWidth="1"/>
    <col min="7" max="7" width="8.625" style="2" customWidth="1"/>
    <col min="8" max="8" width="7.625" style="2" customWidth="1"/>
    <col min="9" max="12" width="9" style="2"/>
    <col min="13" max="13" width="11.25" style="2" customWidth="1"/>
    <col min="14" max="14" width="7.5" style="2" customWidth="1"/>
    <col min="15" max="15" width="21.375" style="2" customWidth="1"/>
    <col min="16" max="16" width="7" style="2" customWidth="1"/>
    <col min="17" max="17" width="9" style="2"/>
    <col min="18" max="18" width="12.625" style="2" customWidth="1"/>
    <col min="19" max="19" width="9" style="2" customWidth="1"/>
    <col min="20" max="16384" width="9" style="2"/>
  </cols>
  <sheetData>
    <row r="1" s="2" customFormat="1" ht="57" customHeight="1" spans="1:15">
      <c r="A1" s="58" t="s">
        <v>27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="56" customFormat="1" ht="24.95" customHeight="1" spans="1:15">
      <c r="A2" s="48" t="s">
        <v>1</v>
      </c>
      <c r="B2" s="48"/>
      <c r="C2" s="48"/>
      <c r="D2" s="48"/>
      <c r="E2" s="48" t="s">
        <v>2</v>
      </c>
      <c r="F2" s="48"/>
      <c r="G2" s="48"/>
      <c r="H2" s="48"/>
      <c r="I2" s="48"/>
      <c r="J2" s="48"/>
      <c r="K2" s="48"/>
      <c r="L2" s="48"/>
      <c r="M2" s="48"/>
      <c r="N2" s="48"/>
      <c r="O2" s="48" t="s">
        <v>3</v>
      </c>
    </row>
    <row r="3" s="57" customFormat="1" ht="18.95" customHeight="1" spans="1:15">
      <c r="A3" s="60" t="s">
        <v>4</v>
      </c>
      <c r="B3" s="60" t="s">
        <v>6</v>
      </c>
      <c r="C3" s="60" t="s">
        <v>7</v>
      </c>
      <c r="D3" s="60" t="s">
        <v>8</v>
      </c>
      <c r="E3" s="60" t="s">
        <v>9</v>
      </c>
      <c r="F3" s="60"/>
      <c r="G3" s="60"/>
      <c r="H3" s="60" t="s">
        <v>10</v>
      </c>
      <c r="I3" s="60" t="s">
        <v>28</v>
      </c>
      <c r="J3" s="60"/>
      <c r="K3" s="60"/>
      <c r="L3" s="60"/>
      <c r="M3" s="60"/>
      <c r="N3" s="60"/>
      <c r="O3" s="60" t="s">
        <v>13</v>
      </c>
    </row>
    <row r="4" s="57" customFormat="1" ht="30" customHeight="1" spans="1:15">
      <c r="A4" s="60"/>
      <c r="B4" s="60"/>
      <c r="C4" s="60"/>
      <c r="D4" s="60"/>
      <c r="E4" s="60" t="s">
        <v>14</v>
      </c>
      <c r="F4" s="60" t="s">
        <v>15</v>
      </c>
      <c r="G4" s="60" t="s">
        <v>16</v>
      </c>
      <c r="H4" s="60"/>
      <c r="I4" s="60" t="s">
        <v>17</v>
      </c>
      <c r="J4" s="60" t="s">
        <v>29</v>
      </c>
      <c r="K4" s="60" t="s">
        <v>19</v>
      </c>
      <c r="L4" s="60" t="s">
        <v>20</v>
      </c>
      <c r="M4" s="60" t="s">
        <v>30</v>
      </c>
      <c r="N4" s="60" t="s">
        <v>22</v>
      </c>
      <c r="O4" s="60"/>
    </row>
    <row r="5" s="57" customFormat="1" ht="30" customHeight="1" spans="1:19">
      <c r="A5" s="60">
        <v>1</v>
      </c>
      <c r="B5" s="61" t="s">
        <v>24</v>
      </c>
      <c r="C5" s="61" t="s">
        <v>31</v>
      </c>
      <c r="D5" s="61" t="s">
        <v>24</v>
      </c>
      <c r="E5" s="62">
        <v>0.94</v>
      </c>
      <c r="F5" s="62"/>
      <c r="G5" s="63">
        <f t="shared" ref="G5:G15" si="0">E5+F5</f>
        <v>0.94</v>
      </c>
      <c r="H5" s="62">
        <v>0</v>
      </c>
      <c r="I5" s="62">
        <f t="shared" ref="I5:I15" si="1">S5</f>
        <v>0</v>
      </c>
      <c r="J5" s="62">
        <v>15</v>
      </c>
      <c r="K5" s="62">
        <v>20</v>
      </c>
      <c r="L5" s="62">
        <v>30</v>
      </c>
      <c r="M5" s="62">
        <v>10</v>
      </c>
      <c r="N5" s="66">
        <f t="shared" ref="N5:N16" si="2">SUM(I5:M5)</f>
        <v>75</v>
      </c>
      <c r="O5" s="60" t="s">
        <v>32</v>
      </c>
      <c r="R5" s="57">
        <f t="shared" ref="R5:R16" si="3">ROUND(H5/G5,4)</f>
        <v>0</v>
      </c>
      <c r="S5" s="68">
        <f t="shared" ref="S5:S16" si="4">ROUND(R5*20,2)</f>
        <v>0</v>
      </c>
    </row>
    <row r="6" s="57" customFormat="1" ht="30" customHeight="1" spans="1:19">
      <c r="A6" s="60">
        <v>2</v>
      </c>
      <c r="B6" s="61" t="s">
        <v>24</v>
      </c>
      <c r="C6" s="61" t="s">
        <v>33</v>
      </c>
      <c r="D6" s="61" t="s">
        <v>24</v>
      </c>
      <c r="E6" s="62">
        <v>81.18</v>
      </c>
      <c r="F6" s="62"/>
      <c r="G6" s="63">
        <f t="shared" si="0"/>
        <v>81.18</v>
      </c>
      <c r="H6" s="62">
        <v>81.18</v>
      </c>
      <c r="I6" s="62">
        <f t="shared" si="1"/>
        <v>20</v>
      </c>
      <c r="J6" s="62">
        <v>19</v>
      </c>
      <c r="K6" s="62">
        <v>20</v>
      </c>
      <c r="L6" s="62">
        <v>28</v>
      </c>
      <c r="M6" s="62">
        <v>10</v>
      </c>
      <c r="N6" s="66">
        <f t="shared" si="2"/>
        <v>97</v>
      </c>
      <c r="O6" s="60"/>
      <c r="R6" s="57">
        <f t="shared" si="3"/>
        <v>1</v>
      </c>
      <c r="S6" s="68">
        <f t="shared" si="4"/>
        <v>20</v>
      </c>
    </row>
    <row r="7" s="57" customFormat="1" ht="30" customHeight="1" spans="1:19">
      <c r="A7" s="60">
        <v>3</v>
      </c>
      <c r="B7" s="61" t="s">
        <v>24</v>
      </c>
      <c r="C7" s="61" t="s">
        <v>34</v>
      </c>
      <c r="D7" s="61" t="s">
        <v>24</v>
      </c>
      <c r="E7" s="63">
        <v>6.4</v>
      </c>
      <c r="F7" s="63">
        <v>3.04</v>
      </c>
      <c r="G7" s="63">
        <f t="shared" si="0"/>
        <v>9.44</v>
      </c>
      <c r="H7" s="63">
        <v>9.44</v>
      </c>
      <c r="I7" s="62">
        <f t="shared" si="1"/>
        <v>20</v>
      </c>
      <c r="J7" s="62">
        <v>20</v>
      </c>
      <c r="K7" s="63">
        <v>20</v>
      </c>
      <c r="L7" s="63">
        <v>30</v>
      </c>
      <c r="M7" s="63">
        <v>10</v>
      </c>
      <c r="N7" s="66">
        <f t="shared" si="2"/>
        <v>100</v>
      </c>
      <c r="O7" s="60"/>
      <c r="R7" s="57">
        <f t="shared" si="3"/>
        <v>1</v>
      </c>
      <c r="S7" s="68">
        <f t="shared" si="4"/>
        <v>20</v>
      </c>
    </row>
    <row r="8" s="57" customFormat="1" ht="30" customHeight="1" spans="1:19">
      <c r="A8" s="60">
        <v>4</v>
      </c>
      <c r="B8" s="61" t="s">
        <v>24</v>
      </c>
      <c r="C8" s="61" t="s">
        <v>35</v>
      </c>
      <c r="D8" s="61" t="s">
        <v>24</v>
      </c>
      <c r="E8" s="63">
        <v>0</v>
      </c>
      <c r="F8" s="63">
        <v>0.99</v>
      </c>
      <c r="G8" s="63">
        <f t="shared" si="0"/>
        <v>0.99</v>
      </c>
      <c r="H8" s="63">
        <v>0.99</v>
      </c>
      <c r="I8" s="62">
        <f t="shared" si="1"/>
        <v>20</v>
      </c>
      <c r="J8" s="62">
        <v>20</v>
      </c>
      <c r="K8" s="62">
        <v>20</v>
      </c>
      <c r="L8" s="62">
        <v>28</v>
      </c>
      <c r="M8" s="62">
        <v>10</v>
      </c>
      <c r="N8" s="66">
        <f t="shared" si="2"/>
        <v>98</v>
      </c>
      <c r="O8" s="60"/>
      <c r="R8" s="57">
        <f t="shared" si="3"/>
        <v>1</v>
      </c>
      <c r="S8" s="68">
        <f t="shared" si="4"/>
        <v>20</v>
      </c>
    </row>
    <row r="9" s="57" customFormat="1" ht="30" customHeight="1" spans="1:19">
      <c r="A9" s="60">
        <v>5</v>
      </c>
      <c r="B9" s="61" t="s">
        <v>24</v>
      </c>
      <c r="C9" s="61" t="s">
        <v>36</v>
      </c>
      <c r="D9" s="61" t="s">
        <v>24</v>
      </c>
      <c r="E9" s="63">
        <v>52.36</v>
      </c>
      <c r="F9" s="63">
        <v>16.99</v>
      </c>
      <c r="G9" s="63">
        <f t="shared" si="0"/>
        <v>69.35</v>
      </c>
      <c r="H9" s="63">
        <v>61.74</v>
      </c>
      <c r="I9" s="62">
        <f t="shared" si="1"/>
        <v>17.81</v>
      </c>
      <c r="J9" s="62">
        <v>20</v>
      </c>
      <c r="K9" s="62">
        <v>20</v>
      </c>
      <c r="L9" s="62">
        <v>26</v>
      </c>
      <c r="M9" s="62">
        <v>10</v>
      </c>
      <c r="N9" s="66">
        <f t="shared" si="2"/>
        <v>93.81</v>
      </c>
      <c r="O9" s="60"/>
      <c r="R9" s="57">
        <f t="shared" si="3"/>
        <v>0.8903</v>
      </c>
      <c r="S9" s="68">
        <f t="shared" si="4"/>
        <v>17.81</v>
      </c>
    </row>
    <row r="10" s="2" customFormat="1" ht="30" customHeight="1" spans="1:19">
      <c r="A10" s="60">
        <v>6</v>
      </c>
      <c r="B10" s="61" t="s">
        <v>24</v>
      </c>
      <c r="C10" s="61" t="s">
        <v>37</v>
      </c>
      <c r="D10" s="61" t="s">
        <v>24</v>
      </c>
      <c r="E10" s="63">
        <v>68.1</v>
      </c>
      <c r="F10" s="63">
        <v>-39.29</v>
      </c>
      <c r="G10" s="63">
        <f t="shared" si="0"/>
        <v>28.81</v>
      </c>
      <c r="H10" s="63">
        <v>28.81</v>
      </c>
      <c r="I10" s="62">
        <f t="shared" si="1"/>
        <v>20</v>
      </c>
      <c r="J10" s="62">
        <v>20</v>
      </c>
      <c r="K10" s="63">
        <v>20</v>
      </c>
      <c r="L10" s="63">
        <v>20</v>
      </c>
      <c r="M10" s="63">
        <v>10</v>
      </c>
      <c r="N10" s="66">
        <f t="shared" si="2"/>
        <v>90</v>
      </c>
      <c r="O10" s="60"/>
      <c r="P10" s="67"/>
      <c r="R10" s="57">
        <f t="shared" si="3"/>
        <v>1</v>
      </c>
      <c r="S10" s="68">
        <f t="shared" si="4"/>
        <v>20</v>
      </c>
    </row>
    <row r="11" s="2" customFormat="1" ht="30" customHeight="1" spans="1:19">
      <c r="A11" s="60">
        <v>7</v>
      </c>
      <c r="B11" s="61" t="s">
        <v>24</v>
      </c>
      <c r="C11" s="61" t="s">
        <v>38</v>
      </c>
      <c r="D11" s="61" t="s">
        <v>24</v>
      </c>
      <c r="E11" s="63">
        <v>3</v>
      </c>
      <c r="F11" s="63"/>
      <c r="G11" s="63">
        <f t="shared" si="0"/>
        <v>3</v>
      </c>
      <c r="H11" s="63">
        <v>3</v>
      </c>
      <c r="I11" s="62">
        <f t="shared" si="1"/>
        <v>20</v>
      </c>
      <c r="J11" s="62">
        <v>20</v>
      </c>
      <c r="K11" s="63">
        <v>20</v>
      </c>
      <c r="L11" s="63">
        <v>25</v>
      </c>
      <c r="M11" s="63">
        <v>10</v>
      </c>
      <c r="N11" s="66">
        <f t="shared" si="2"/>
        <v>95</v>
      </c>
      <c r="O11" s="60"/>
      <c r="P11" s="67"/>
      <c r="R11" s="57">
        <f t="shared" si="3"/>
        <v>1</v>
      </c>
      <c r="S11" s="68">
        <f t="shared" si="4"/>
        <v>20</v>
      </c>
    </row>
    <row r="12" s="2" customFormat="1" ht="30" customHeight="1" spans="1:19">
      <c r="A12" s="60">
        <v>8</v>
      </c>
      <c r="B12" s="61" t="s">
        <v>24</v>
      </c>
      <c r="C12" s="61" t="s">
        <v>39</v>
      </c>
      <c r="D12" s="61" t="s">
        <v>24</v>
      </c>
      <c r="E12" s="63">
        <v>25</v>
      </c>
      <c r="F12" s="63">
        <v>4</v>
      </c>
      <c r="G12" s="63">
        <f t="shared" si="0"/>
        <v>29</v>
      </c>
      <c r="H12" s="63">
        <v>27</v>
      </c>
      <c r="I12" s="62">
        <f t="shared" si="1"/>
        <v>18.62</v>
      </c>
      <c r="J12" s="62">
        <v>20</v>
      </c>
      <c r="K12" s="63">
        <v>20</v>
      </c>
      <c r="L12" s="63">
        <v>29</v>
      </c>
      <c r="M12" s="63">
        <v>10</v>
      </c>
      <c r="N12" s="66">
        <f t="shared" si="2"/>
        <v>97.62</v>
      </c>
      <c r="O12" s="60"/>
      <c r="P12" s="67"/>
      <c r="R12" s="57">
        <f t="shared" si="3"/>
        <v>0.931</v>
      </c>
      <c r="S12" s="68">
        <f t="shared" si="4"/>
        <v>18.62</v>
      </c>
    </row>
    <row r="13" s="2" customFormat="1" ht="30" customHeight="1" spans="1:19">
      <c r="A13" s="60">
        <v>9</v>
      </c>
      <c r="B13" s="61" t="s">
        <v>24</v>
      </c>
      <c r="C13" s="61" t="s">
        <v>40</v>
      </c>
      <c r="D13" s="61" t="s">
        <v>24</v>
      </c>
      <c r="E13" s="63">
        <v>37.18</v>
      </c>
      <c r="F13" s="63">
        <v>-4.47</v>
      </c>
      <c r="G13" s="63">
        <f t="shared" si="0"/>
        <v>32.71</v>
      </c>
      <c r="H13" s="63">
        <v>29.16</v>
      </c>
      <c r="I13" s="62">
        <f t="shared" si="1"/>
        <v>17.83</v>
      </c>
      <c r="J13" s="62">
        <v>20</v>
      </c>
      <c r="K13" s="63">
        <v>20</v>
      </c>
      <c r="L13" s="63">
        <v>28</v>
      </c>
      <c r="M13" s="63">
        <v>10</v>
      </c>
      <c r="N13" s="66">
        <f t="shared" si="2"/>
        <v>95.83</v>
      </c>
      <c r="O13" s="60"/>
      <c r="P13" s="67"/>
      <c r="R13" s="57">
        <f t="shared" si="3"/>
        <v>0.8915</v>
      </c>
      <c r="S13" s="68">
        <f t="shared" si="4"/>
        <v>17.83</v>
      </c>
    </row>
    <row r="14" s="2" customFormat="1" ht="30" customHeight="1" spans="1:19">
      <c r="A14" s="60">
        <v>10</v>
      </c>
      <c r="B14" s="61" t="s">
        <v>24</v>
      </c>
      <c r="C14" s="64" t="s">
        <v>41</v>
      </c>
      <c r="D14" s="61" t="s">
        <v>24</v>
      </c>
      <c r="E14" s="63">
        <v>477.2</v>
      </c>
      <c r="F14" s="63">
        <v>-29.42</v>
      </c>
      <c r="G14" s="63">
        <f t="shared" si="0"/>
        <v>447.78</v>
      </c>
      <c r="H14" s="63">
        <v>447.78</v>
      </c>
      <c r="I14" s="62">
        <f t="shared" si="1"/>
        <v>20</v>
      </c>
      <c r="J14" s="62">
        <v>20</v>
      </c>
      <c r="K14" s="63">
        <v>20</v>
      </c>
      <c r="L14" s="63">
        <v>28</v>
      </c>
      <c r="M14" s="63">
        <v>10</v>
      </c>
      <c r="N14" s="66">
        <f t="shared" si="2"/>
        <v>98</v>
      </c>
      <c r="O14" s="60"/>
      <c r="P14" s="67"/>
      <c r="R14" s="57">
        <f t="shared" si="3"/>
        <v>1</v>
      </c>
      <c r="S14" s="68">
        <f t="shared" si="4"/>
        <v>20</v>
      </c>
    </row>
    <row r="15" s="2" customFormat="1" ht="30" customHeight="1" spans="1:19">
      <c r="A15" s="60">
        <v>11</v>
      </c>
      <c r="B15" s="61" t="s">
        <v>24</v>
      </c>
      <c r="C15" s="64" t="s">
        <v>42</v>
      </c>
      <c r="D15" s="61" t="s">
        <v>24</v>
      </c>
      <c r="E15" s="63">
        <v>5</v>
      </c>
      <c r="F15" s="63"/>
      <c r="G15" s="63">
        <f t="shared" si="0"/>
        <v>5</v>
      </c>
      <c r="H15" s="63">
        <v>4.98</v>
      </c>
      <c r="I15" s="62">
        <f t="shared" si="1"/>
        <v>19.92</v>
      </c>
      <c r="J15" s="62">
        <v>15</v>
      </c>
      <c r="K15" s="63">
        <v>20</v>
      </c>
      <c r="L15" s="63">
        <v>30</v>
      </c>
      <c r="M15" s="63">
        <v>10</v>
      </c>
      <c r="N15" s="66">
        <f t="shared" si="2"/>
        <v>94.92</v>
      </c>
      <c r="O15" s="60"/>
      <c r="P15" s="67"/>
      <c r="R15" s="57">
        <f t="shared" si="3"/>
        <v>0.996</v>
      </c>
      <c r="S15" s="68">
        <f t="shared" si="4"/>
        <v>19.92</v>
      </c>
    </row>
    <row r="16" s="2" customFormat="1" ht="30" customHeight="1" spans="1:19">
      <c r="A16" s="65"/>
      <c r="B16" s="64" t="s">
        <v>16</v>
      </c>
      <c r="C16" s="65"/>
      <c r="D16" s="64"/>
      <c r="E16" s="63">
        <f>SUM(E5:E15)</f>
        <v>756.36</v>
      </c>
      <c r="F16" s="63">
        <f>SUM(F5:F15)</f>
        <v>-48.16</v>
      </c>
      <c r="G16" s="63">
        <f>SUM(G5:G15)</f>
        <v>708.2</v>
      </c>
      <c r="H16" s="63">
        <f>SUM(H5:H15)</f>
        <v>694.08</v>
      </c>
      <c r="I16" s="62">
        <v>19.45</v>
      </c>
      <c r="J16" s="63">
        <v>20</v>
      </c>
      <c r="K16" s="63">
        <v>20</v>
      </c>
      <c r="L16" s="63">
        <v>28</v>
      </c>
      <c r="M16" s="63">
        <v>10</v>
      </c>
      <c r="N16" s="66">
        <f t="shared" si="2"/>
        <v>97.45</v>
      </c>
      <c r="O16" s="65"/>
      <c r="P16" s="67"/>
      <c r="R16" s="57">
        <f t="shared" si="3"/>
        <v>0.9801</v>
      </c>
      <c r="S16" s="68">
        <f t="shared" si="4"/>
        <v>19.6</v>
      </c>
    </row>
  </sheetData>
  <mergeCells count="11">
    <mergeCell ref="A1:O1"/>
    <mergeCell ref="A2:B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156944444444444" right="0.0784722222222222" top="0.196527777777778" bottom="0.118055555555556" header="0.118055555555556" footer="0.156944444444444"/>
  <pageSetup paperSize="9" scale="8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9966"/>
    <pageSetUpPr fitToPage="1"/>
  </sheetPr>
  <dimension ref="A1:H20"/>
  <sheetViews>
    <sheetView topLeftCell="A15" workbookViewId="0">
      <selection activeCell="A1" sqref="A1:H20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2" customHeight="1" spans="1:8">
      <c r="A1" s="15" t="s">
        <v>43</v>
      </c>
      <c r="B1" s="15"/>
      <c r="C1" s="15"/>
      <c r="D1" s="15"/>
      <c r="E1" s="15"/>
      <c r="F1" s="15"/>
      <c r="G1" s="15"/>
      <c r="H1" s="15"/>
    </row>
    <row r="2" s="2" customFormat="1" ht="21" customHeight="1" spans="1:8">
      <c r="A2" s="17" t="s">
        <v>44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45</v>
      </c>
      <c r="B3" s="18"/>
      <c r="C3" s="18" t="s">
        <v>24</v>
      </c>
      <c r="D3" s="18"/>
      <c r="E3" s="18"/>
      <c r="F3" s="18"/>
      <c r="G3" s="18"/>
      <c r="H3" s="18"/>
    </row>
    <row r="4" s="2" customFormat="1" ht="30" customHeight="1" spans="1:8">
      <c r="A4" s="18" t="s">
        <v>46</v>
      </c>
      <c r="B4" s="18"/>
      <c r="C4" s="18">
        <v>2355.56</v>
      </c>
      <c r="D4" s="18"/>
      <c r="E4" s="18"/>
      <c r="F4" s="18" t="s">
        <v>47</v>
      </c>
      <c r="G4" s="18"/>
      <c r="H4" s="18">
        <v>1496.17</v>
      </c>
    </row>
    <row r="5" s="2" customFormat="1" ht="30" customHeight="1" spans="1:8">
      <c r="A5" s="20" t="s">
        <v>48</v>
      </c>
      <c r="B5" s="21"/>
      <c r="C5" s="18"/>
      <c r="D5" s="18" t="s">
        <v>49</v>
      </c>
      <c r="E5" s="18" t="s">
        <v>50</v>
      </c>
      <c r="F5" s="18" t="s">
        <v>51</v>
      </c>
      <c r="G5" s="20" t="s">
        <v>52</v>
      </c>
      <c r="H5" s="21"/>
    </row>
    <row r="6" s="2" customFormat="1" ht="30" customHeight="1" spans="1:8">
      <c r="A6" s="22"/>
      <c r="B6" s="23"/>
      <c r="C6" s="18" t="s">
        <v>53</v>
      </c>
      <c r="D6" s="18">
        <f>C4+H4</f>
        <v>3851.73</v>
      </c>
      <c r="E6" s="18">
        <v>3746.24</v>
      </c>
      <c r="F6" s="37">
        <f>E6/D6</f>
        <v>0.972612306677779</v>
      </c>
      <c r="G6" s="18">
        <f>ROUND(F6*20,2)</f>
        <v>19.45</v>
      </c>
      <c r="H6" s="18"/>
    </row>
    <row r="7" s="2" customFormat="1" ht="61" customHeight="1" spans="1:8">
      <c r="A7" s="18" t="s">
        <v>54</v>
      </c>
      <c r="B7" s="18"/>
      <c r="C7" s="51" t="s">
        <v>55</v>
      </c>
      <c r="D7" s="52"/>
      <c r="E7" s="52"/>
      <c r="F7" s="52"/>
      <c r="G7" s="52"/>
      <c r="H7" s="53"/>
    </row>
    <row r="8" s="2" customFormat="1" ht="30" customHeight="1" spans="1:8">
      <c r="A8" s="26" t="s">
        <v>56</v>
      </c>
      <c r="B8" s="27" t="s">
        <v>57</v>
      </c>
      <c r="C8" s="18" t="s">
        <v>58</v>
      </c>
      <c r="D8" s="18" t="s">
        <v>59</v>
      </c>
      <c r="E8" s="18"/>
      <c r="F8" s="18" t="s">
        <v>60</v>
      </c>
      <c r="G8" s="18" t="s">
        <v>61</v>
      </c>
      <c r="H8" s="18" t="s">
        <v>62</v>
      </c>
    </row>
    <row r="9" s="2" customFormat="1" ht="30" customHeight="1" spans="1:8">
      <c r="A9" s="26"/>
      <c r="B9" s="18" t="s">
        <v>18</v>
      </c>
      <c r="C9" s="18" t="s">
        <v>63</v>
      </c>
      <c r="D9" s="18" t="s">
        <v>64</v>
      </c>
      <c r="E9" s="18"/>
      <c r="F9" s="54">
        <v>1</v>
      </c>
      <c r="G9" s="54">
        <v>1</v>
      </c>
      <c r="H9" s="18">
        <v>20</v>
      </c>
    </row>
    <row r="10" s="2" customFormat="1" ht="30" customHeight="1" spans="1:8">
      <c r="A10" s="26"/>
      <c r="B10" s="18" t="s">
        <v>19</v>
      </c>
      <c r="C10" s="18" t="s">
        <v>65</v>
      </c>
      <c r="D10" s="18" t="s">
        <v>66</v>
      </c>
      <c r="E10" s="18"/>
      <c r="F10" s="54">
        <v>1</v>
      </c>
      <c r="G10" s="30">
        <v>0.95</v>
      </c>
      <c r="H10" s="18">
        <v>10</v>
      </c>
    </row>
    <row r="11" s="2" customFormat="1" ht="30" customHeight="1" spans="1:8">
      <c r="A11" s="26"/>
      <c r="B11" s="18"/>
      <c r="C11" s="18" t="s">
        <v>67</v>
      </c>
      <c r="D11" s="18" t="s">
        <v>68</v>
      </c>
      <c r="E11" s="18"/>
      <c r="F11" s="54">
        <v>1</v>
      </c>
      <c r="G11" s="54">
        <v>1</v>
      </c>
      <c r="H11" s="18">
        <v>10</v>
      </c>
    </row>
    <row r="12" s="2" customFormat="1" ht="58" customHeight="1" spans="1:8">
      <c r="A12" s="26"/>
      <c r="B12" s="18" t="s">
        <v>20</v>
      </c>
      <c r="C12" s="18" t="s">
        <v>69</v>
      </c>
      <c r="D12" s="18" t="s">
        <v>70</v>
      </c>
      <c r="E12" s="18"/>
      <c r="F12" s="18" t="s">
        <v>71</v>
      </c>
      <c r="G12" s="18" t="s">
        <v>71</v>
      </c>
      <c r="H12" s="18">
        <v>28</v>
      </c>
    </row>
    <row r="13" s="2" customFormat="1" ht="54" customHeight="1" spans="1:8">
      <c r="A13" s="26"/>
      <c r="B13" s="18" t="s">
        <v>21</v>
      </c>
      <c r="C13" s="18" t="s">
        <v>72</v>
      </c>
      <c r="D13" s="18" t="s">
        <v>73</v>
      </c>
      <c r="E13" s="18"/>
      <c r="F13" s="30" t="s">
        <v>74</v>
      </c>
      <c r="G13" s="30">
        <v>0.96</v>
      </c>
      <c r="H13" s="18">
        <v>10</v>
      </c>
    </row>
    <row r="14" s="2" customFormat="1" ht="30" customHeight="1" spans="1:8">
      <c r="A14" s="18" t="s">
        <v>75</v>
      </c>
      <c r="B14" s="18"/>
      <c r="C14" s="32"/>
      <c r="D14" s="55"/>
      <c r="E14" s="55"/>
      <c r="F14" s="55"/>
      <c r="G14" s="55"/>
      <c r="H14" s="33"/>
    </row>
    <row r="15" s="2" customFormat="1" ht="30" customHeight="1" spans="1:8">
      <c r="A15" s="27" t="s">
        <v>76</v>
      </c>
      <c r="B15" s="27"/>
      <c r="C15" s="18"/>
      <c r="D15" s="18"/>
      <c r="E15" s="18"/>
      <c r="F15" s="18"/>
      <c r="G15" s="18"/>
      <c r="H15" s="18"/>
    </row>
    <row r="16" s="2" customFormat="1" ht="30" customHeight="1" spans="1:8">
      <c r="A16" s="18" t="s">
        <v>77</v>
      </c>
      <c r="B16" s="18">
        <f>G6+H9+H10+H11+H12+H13</f>
        <v>97.45</v>
      </c>
      <c r="C16" s="18"/>
      <c r="D16" s="18"/>
      <c r="E16" s="18"/>
      <c r="F16" s="18"/>
      <c r="G16" s="18"/>
      <c r="H16" s="18"/>
    </row>
    <row r="17" s="2" customFormat="1" ht="46" customHeight="1" spans="1:8">
      <c r="A17" s="18" t="s">
        <v>78</v>
      </c>
      <c r="B17" s="18"/>
      <c r="C17" s="19"/>
      <c r="D17" s="19"/>
      <c r="E17" s="19"/>
      <c r="F17" s="19"/>
      <c r="G17" s="19"/>
      <c r="H17" s="19"/>
    </row>
    <row r="18" s="2" customFormat="1" ht="54" customHeight="1" spans="1:8">
      <c r="A18" s="18" t="s">
        <v>79</v>
      </c>
      <c r="B18" s="18"/>
      <c r="C18" s="19" t="s">
        <v>80</v>
      </c>
      <c r="D18" s="19"/>
      <c r="E18" s="19"/>
      <c r="F18" s="19"/>
      <c r="G18" s="19"/>
      <c r="H18" s="19"/>
    </row>
    <row r="19" s="2" customFormat="1" ht="65" customHeight="1" spans="1:8">
      <c r="A19" s="18" t="s">
        <v>81</v>
      </c>
      <c r="B19" s="18"/>
      <c r="C19" s="18" t="s">
        <v>82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0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A14:B14"/>
    <mergeCell ref="C14:H14"/>
    <mergeCell ref="B16:H16"/>
    <mergeCell ref="A17:B17"/>
    <mergeCell ref="C17:H17"/>
    <mergeCell ref="A18:B18"/>
    <mergeCell ref="C18:H18"/>
    <mergeCell ref="A19:B19"/>
    <mergeCell ref="C19:H19"/>
    <mergeCell ref="A20:H20"/>
    <mergeCell ref="A8:A13"/>
    <mergeCell ref="B10:B11"/>
    <mergeCell ref="A5:B6"/>
  </mergeCells>
  <printOptions horizontalCentered="1"/>
  <pageMargins left="0.751388888888889" right="0.751388888888889" top="1" bottom="1" header="0.511805555555556" footer="0.511805555555556"/>
  <pageSetup paperSize="9" scale="8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topLeftCell="A7" workbookViewId="0">
      <selection activeCell="H12" sqref="H12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84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85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31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90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94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0.94</v>
      </c>
      <c r="E9" s="18">
        <v>0</v>
      </c>
      <c r="F9" s="24">
        <f>E9/D9</f>
        <v>0</v>
      </c>
      <c r="G9" s="25">
        <f>F9*20</f>
        <v>0</v>
      </c>
      <c r="H9" s="25"/>
    </row>
    <row r="10" s="2" customFormat="1" ht="25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1" customHeight="1" spans="1:8">
      <c r="A11" s="26"/>
      <c r="B11" s="26" t="s">
        <v>29</v>
      </c>
      <c r="C11" s="18" t="s">
        <v>63</v>
      </c>
      <c r="D11" s="32" t="s">
        <v>96</v>
      </c>
      <c r="E11" s="33"/>
      <c r="F11" s="18" t="s">
        <v>97</v>
      </c>
      <c r="G11" s="18" t="s">
        <v>97</v>
      </c>
      <c r="H11" s="18">
        <v>15</v>
      </c>
    </row>
    <row r="12" s="2" customFormat="1" ht="25" customHeight="1" spans="1:8">
      <c r="A12" s="26"/>
      <c r="B12" s="28" t="s">
        <v>98</v>
      </c>
      <c r="C12" s="29" t="s">
        <v>65</v>
      </c>
      <c r="D12" s="18" t="s">
        <v>99</v>
      </c>
      <c r="E12" s="18"/>
      <c r="F12" s="18">
        <v>47</v>
      </c>
      <c r="G12" s="18">
        <v>47</v>
      </c>
      <c r="H12" s="18">
        <v>10</v>
      </c>
    </row>
    <row r="13" s="2" customFormat="1" ht="25" customHeight="1" spans="1:8">
      <c r="A13" s="26"/>
      <c r="B13" s="26"/>
      <c r="C13" s="31" t="s">
        <v>67</v>
      </c>
      <c r="D13" s="32" t="s">
        <v>100</v>
      </c>
      <c r="E13" s="33"/>
      <c r="F13" s="30">
        <v>1</v>
      </c>
      <c r="G13" s="30">
        <v>1</v>
      </c>
      <c r="H13" s="18">
        <v>10</v>
      </c>
    </row>
    <row r="14" s="2" customFormat="1" ht="42" customHeight="1" spans="1:8">
      <c r="A14" s="26"/>
      <c r="B14" s="28" t="s">
        <v>20</v>
      </c>
      <c r="C14" s="18" t="s">
        <v>69</v>
      </c>
      <c r="D14" s="18" t="s">
        <v>101</v>
      </c>
      <c r="E14" s="18"/>
      <c r="F14" s="18" t="s">
        <v>102</v>
      </c>
      <c r="G14" s="30">
        <v>0.92</v>
      </c>
      <c r="H14" s="18">
        <v>30</v>
      </c>
    </row>
    <row r="15" s="2" customFormat="1" ht="42" customHeight="1" spans="1:8">
      <c r="A15" s="26"/>
      <c r="B15" s="18" t="s">
        <v>21</v>
      </c>
      <c r="C15" s="18" t="s">
        <v>103</v>
      </c>
      <c r="D15" s="18" t="s">
        <v>104</v>
      </c>
      <c r="E15" s="18"/>
      <c r="F15" s="18" t="s">
        <v>102</v>
      </c>
      <c r="G15" s="30">
        <v>0.95</v>
      </c>
      <c r="H15" s="18">
        <v>10</v>
      </c>
    </row>
    <row r="16" s="2" customFormat="1" ht="30" customHeight="1" spans="1:8">
      <c r="A16" s="18" t="s">
        <v>77</v>
      </c>
      <c r="B16" s="25">
        <f>H15+H14+H11+H13+H12+G9</f>
        <v>75</v>
      </c>
      <c r="C16" s="25"/>
      <c r="D16" s="25"/>
      <c r="E16" s="25"/>
      <c r="F16" s="25"/>
      <c r="G16" s="25"/>
      <c r="H16" s="25"/>
    </row>
    <row r="17" s="2" customFormat="1" ht="45" customHeight="1" spans="1:8">
      <c r="A17" s="18" t="s">
        <v>78</v>
      </c>
      <c r="B17" s="18"/>
      <c r="C17" s="19" t="s">
        <v>105</v>
      </c>
      <c r="D17" s="19"/>
      <c r="E17" s="19"/>
      <c r="F17" s="19"/>
      <c r="G17" s="19"/>
      <c r="H17" s="19"/>
    </row>
    <row r="18" s="2" customFormat="1" ht="30" customHeight="1" spans="1:8">
      <c r="A18" s="18" t="s">
        <v>79</v>
      </c>
      <c r="B18" s="18"/>
      <c r="C18" s="19" t="s">
        <v>106</v>
      </c>
      <c r="D18" s="19"/>
      <c r="E18" s="19"/>
      <c r="F18" s="19"/>
      <c r="G18" s="19"/>
      <c r="H18" s="19"/>
    </row>
    <row r="19" s="2" customFormat="1" ht="77" customHeight="1" spans="1:8">
      <c r="A19" s="18" t="s">
        <v>81</v>
      </c>
      <c r="B19" s="18"/>
      <c r="C19" s="18" t="s">
        <v>107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workbookViewId="0">
      <selection activeCell="A20" sqref="A1:H20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108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85</v>
      </c>
      <c r="B2" s="17"/>
      <c r="C2" s="17"/>
      <c r="D2" s="17"/>
      <c r="E2" s="17"/>
      <c r="F2" s="17"/>
      <c r="G2" s="17"/>
      <c r="H2" s="17"/>
    </row>
    <row r="3" s="2" customFormat="1" ht="36" customHeight="1" spans="1:8">
      <c r="A3" s="18" t="s">
        <v>7</v>
      </c>
      <c r="B3" s="18"/>
      <c r="C3" s="18" t="s">
        <v>33</v>
      </c>
      <c r="D3" s="18"/>
      <c r="E3" s="18"/>
      <c r="F3" s="18"/>
      <c r="G3" s="18"/>
      <c r="H3" s="18"/>
    </row>
    <row r="4" s="2" customFormat="1" ht="36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6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6" customHeight="1" spans="1:8">
      <c r="A6" s="18" t="s">
        <v>91</v>
      </c>
      <c r="B6" s="18"/>
      <c r="C6" s="19" t="s">
        <v>110</v>
      </c>
      <c r="D6" s="19"/>
      <c r="E6" s="19"/>
      <c r="F6" s="19"/>
      <c r="G6" s="19"/>
      <c r="H6" s="19"/>
    </row>
    <row r="7" s="2" customFormat="1" ht="36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6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6" customHeight="1" spans="1:8">
      <c r="A9" s="22"/>
      <c r="B9" s="23"/>
      <c r="C9" s="18" t="s">
        <v>95</v>
      </c>
      <c r="D9" s="18">
        <v>81.18</v>
      </c>
      <c r="E9" s="18">
        <v>81.18</v>
      </c>
      <c r="F9" s="24">
        <f>E9/D9</f>
        <v>1</v>
      </c>
      <c r="G9" s="25">
        <f>F9*20</f>
        <v>20</v>
      </c>
      <c r="H9" s="25"/>
    </row>
    <row r="10" s="2" customFormat="1" ht="36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6" customHeight="1" spans="1:8">
      <c r="A11" s="26"/>
      <c r="B11" s="26" t="s">
        <v>29</v>
      </c>
      <c r="C11" s="18" t="s">
        <v>63</v>
      </c>
      <c r="D11" s="18" t="s">
        <v>112</v>
      </c>
      <c r="E11" s="18"/>
      <c r="F11" s="18" t="s">
        <v>113</v>
      </c>
      <c r="G11" s="18" t="s">
        <v>113</v>
      </c>
      <c r="H11" s="18">
        <v>19</v>
      </c>
    </row>
    <row r="12" s="2" customFormat="1" ht="36" customHeight="1" spans="1:8">
      <c r="A12" s="26"/>
      <c r="B12" s="28" t="s">
        <v>98</v>
      </c>
      <c r="C12" s="29" t="s">
        <v>65</v>
      </c>
      <c r="D12" s="18" t="s">
        <v>114</v>
      </c>
      <c r="E12" s="18"/>
      <c r="F12" s="18">
        <v>231</v>
      </c>
      <c r="G12" s="18">
        <v>231</v>
      </c>
      <c r="H12" s="18">
        <v>10</v>
      </c>
    </row>
    <row r="13" s="2" customFormat="1" ht="36" customHeight="1" spans="1:8">
      <c r="A13" s="26"/>
      <c r="B13" s="26"/>
      <c r="C13" s="31" t="s">
        <v>67</v>
      </c>
      <c r="D13" s="32" t="s">
        <v>115</v>
      </c>
      <c r="E13" s="33"/>
      <c r="F13" s="30">
        <v>1</v>
      </c>
      <c r="G13" s="30">
        <v>1</v>
      </c>
      <c r="H13" s="18">
        <v>10</v>
      </c>
    </row>
    <row r="14" s="2" customFormat="1" ht="36" customHeight="1" spans="1:8">
      <c r="A14" s="26"/>
      <c r="B14" s="28" t="s">
        <v>20</v>
      </c>
      <c r="C14" s="18" t="s">
        <v>69</v>
      </c>
      <c r="D14" s="18" t="s">
        <v>116</v>
      </c>
      <c r="E14" s="18"/>
      <c r="F14" s="18" t="s">
        <v>117</v>
      </c>
      <c r="G14" s="18" t="s">
        <v>117</v>
      </c>
      <c r="H14" s="18">
        <v>28</v>
      </c>
    </row>
    <row r="15" s="2" customFormat="1" ht="49" customHeight="1" spans="1:8">
      <c r="A15" s="26"/>
      <c r="B15" s="18" t="s">
        <v>21</v>
      </c>
      <c r="C15" s="18" t="s">
        <v>103</v>
      </c>
      <c r="D15" s="18" t="s">
        <v>118</v>
      </c>
      <c r="E15" s="18"/>
      <c r="F15" s="18" t="s">
        <v>102</v>
      </c>
      <c r="G15" s="30">
        <v>0.95</v>
      </c>
      <c r="H15" s="18">
        <v>10</v>
      </c>
    </row>
    <row r="16" s="2" customFormat="1" ht="36" customHeight="1" spans="1:8">
      <c r="A16" s="18" t="s">
        <v>77</v>
      </c>
      <c r="B16" s="25">
        <f>H15+H14+H11+H13+H12+G9</f>
        <v>97</v>
      </c>
      <c r="C16" s="25"/>
      <c r="D16" s="25"/>
      <c r="E16" s="25"/>
      <c r="F16" s="25"/>
      <c r="G16" s="25"/>
      <c r="H16" s="25"/>
    </row>
    <row r="17" s="2" customFormat="1" ht="45" customHeight="1" spans="1:8">
      <c r="A17" s="18" t="s">
        <v>78</v>
      </c>
      <c r="B17" s="18"/>
      <c r="C17" s="19" t="s">
        <v>105</v>
      </c>
      <c r="D17" s="19"/>
      <c r="E17" s="19"/>
      <c r="F17" s="19"/>
      <c r="G17" s="19"/>
      <c r="H17" s="19"/>
    </row>
    <row r="18" s="2" customFormat="1" ht="43" customHeight="1" spans="1:8">
      <c r="A18" s="18" t="s">
        <v>79</v>
      </c>
      <c r="B18" s="18"/>
      <c r="C18" s="19" t="s">
        <v>106</v>
      </c>
      <c r="D18" s="19"/>
      <c r="E18" s="19"/>
      <c r="F18" s="19"/>
      <c r="G18" s="19"/>
      <c r="H18" s="19"/>
    </row>
    <row r="19" s="2" customFormat="1" ht="88" customHeight="1" spans="1:8">
      <c r="A19" s="18" t="s">
        <v>81</v>
      </c>
      <c r="B19" s="18"/>
      <c r="C19" s="18" t="s">
        <v>119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82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1"/>
  <sheetViews>
    <sheetView workbookViewId="0">
      <selection activeCell="A21" sqref="A1:H21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120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121</v>
      </c>
      <c r="B2" s="17"/>
      <c r="C2" s="17"/>
      <c r="D2" s="17"/>
      <c r="E2" s="17"/>
      <c r="F2" s="17"/>
      <c r="G2" s="17"/>
      <c r="H2" s="17"/>
    </row>
    <row r="3" s="2" customFormat="1" ht="34" customHeight="1" spans="1:8">
      <c r="A3" s="18" t="s">
        <v>7</v>
      </c>
      <c r="B3" s="18"/>
      <c r="C3" s="18" t="s">
        <v>34</v>
      </c>
      <c r="D3" s="18"/>
      <c r="E3" s="18"/>
      <c r="F3" s="18"/>
      <c r="G3" s="18"/>
      <c r="H3" s="18"/>
    </row>
    <row r="4" s="2" customFormat="1" ht="34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4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4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4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4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4" customHeight="1" spans="1:8">
      <c r="A9" s="22"/>
      <c r="B9" s="23"/>
      <c r="C9" s="18" t="s">
        <v>95</v>
      </c>
      <c r="D9" s="18">
        <v>9.44</v>
      </c>
      <c r="E9" s="18">
        <v>9.44</v>
      </c>
      <c r="F9" s="24">
        <f>E9/D9</f>
        <v>1</v>
      </c>
      <c r="G9" s="25">
        <f>F9*20</f>
        <v>20</v>
      </c>
      <c r="H9" s="25"/>
    </row>
    <row r="10" s="2" customFormat="1" ht="34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4" customHeight="1" spans="1:8">
      <c r="A11" s="26"/>
      <c r="B11" s="26" t="s">
        <v>29</v>
      </c>
      <c r="C11" s="18" t="s">
        <v>63</v>
      </c>
      <c r="D11" s="18" t="s">
        <v>122</v>
      </c>
      <c r="E11" s="18"/>
      <c r="F11" s="18" t="s">
        <v>123</v>
      </c>
      <c r="G11" s="18" t="s">
        <v>123</v>
      </c>
      <c r="H11" s="18">
        <v>20</v>
      </c>
    </row>
    <row r="12" s="2" customFormat="1" ht="34" customHeight="1" spans="1:8">
      <c r="A12" s="26"/>
      <c r="B12" s="28" t="s">
        <v>98</v>
      </c>
      <c r="C12" s="29" t="s">
        <v>65</v>
      </c>
      <c r="D12" s="18" t="s">
        <v>124</v>
      </c>
      <c r="E12" s="18"/>
      <c r="F12" s="18">
        <v>40</v>
      </c>
      <c r="G12" s="18">
        <v>40</v>
      </c>
      <c r="H12" s="18">
        <v>10</v>
      </c>
    </row>
    <row r="13" s="2" customFormat="1" ht="34" customHeight="1" spans="1:8">
      <c r="A13" s="26"/>
      <c r="B13" s="26"/>
      <c r="C13" s="28" t="s">
        <v>125</v>
      </c>
      <c r="D13" s="32" t="s">
        <v>126</v>
      </c>
      <c r="E13" s="33"/>
      <c r="F13" s="45" t="s">
        <v>127</v>
      </c>
      <c r="G13" s="18" t="s">
        <v>127</v>
      </c>
      <c r="H13" s="18">
        <v>10</v>
      </c>
    </row>
    <row r="14" s="2" customFormat="1" ht="45" customHeight="1" spans="1:8">
      <c r="A14" s="26"/>
      <c r="B14" s="28" t="s">
        <v>20</v>
      </c>
      <c r="C14" s="18" t="s">
        <v>69</v>
      </c>
      <c r="D14" s="18" t="s">
        <v>128</v>
      </c>
      <c r="E14" s="18"/>
      <c r="F14" s="18" t="s">
        <v>129</v>
      </c>
      <c r="G14" s="18" t="s">
        <v>129</v>
      </c>
      <c r="H14" s="18">
        <v>15</v>
      </c>
    </row>
    <row r="15" s="2" customFormat="1" ht="31" customHeight="1" spans="1:8">
      <c r="A15" s="26"/>
      <c r="B15" s="27"/>
      <c r="C15" s="18" t="s">
        <v>130</v>
      </c>
      <c r="D15" s="18" t="s">
        <v>131</v>
      </c>
      <c r="E15" s="18"/>
      <c r="F15" s="18" t="s">
        <v>132</v>
      </c>
      <c r="G15" s="18" t="s">
        <v>132</v>
      </c>
      <c r="H15" s="18">
        <v>15</v>
      </c>
    </row>
    <row r="16" s="2" customFormat="1" ht="45" customHeight="1" spans="1:8">
      <c r="A16" s="26"/>
      <c r="B16" s="18" t="s">
        <v>21</v>
      </c>
      <c r="C16" s="18" t="s">
        <v>103</v>
      </c>
      <c r="D16" s="18" t="s">
        <v>133</v>
      </c>
      <c r="E16" s="18"/>
      <c r="F16" s="18" t="s">
        <v>102</v>
      </c>
      <c r="G16" s="30">
        <v>0.95</v>
      </c>
      <c r="H16" s="18">
        <v>10</v>
      </c>
    </row>
    <row r="17" s="2" customFormat="1" ht="34" customHeight="1" spans="1:8">
      <c r="A17" s="18" t="s">
        <v>77</v>
      </c>
      <c r="B17" s="18">
        <f>H16+H15+H14+H11+H13+H12+G9</f>
        <v>100</v>
      </c>
      <c r="C17" s="18"/>
      <c r="D17" s="18"/>
      <c r="E17" s="18"/>
      <c r="F17" s="18"/>
      <c r="G17" s="18"/>
      <c r="H17" s="18"/>
    </row>
    <row r="18" s="2" customFormat="1" ht="48" customHeight="1" spans="1:8">
      <c r="A18" s="18" t="s">
        <v>78</v>
      </c>
      <c r="B18" s="18"/>
      <c r="C18" s="19" t="s">
        <v>105</v>
      </c>
      <c r="D18" s="19"/>
      <c r="E18" s="19"/>
      <c r="F18" s="19"/>
      <c r="G18" s="19"/>
      <c r="H18" s="19"/>
    </row>
    <row r="19" s="2" customFormat="1" ht="39" customHeight="1" spans="1:8">
      <c r="A19" s="18" t="s">
        <v>79</v>
      </c>
      <c r="B19" s="18"/>
      <c r="C19" s="19" t="s">
        <v>106</v>
      </c>
      <c r="D19" s="19"/>
      <c r="E19" s="19"/>
      <c r="F19" s="19"/>
      <c r="G19" s="19"/>
      <c r="H19" s="19"/>
    </row>
    <row r="20" s="2" customFormat="1" ht="80" customHeight="1" spans="1:8">
      <c r="A20" s="18" t="s">
        <v>81</v>
      </c>
      <c r="B20" s="18"/>
      <c r="C20" s="18" t="s">
        <v>107</v>
      </c>
      <c r="D20" s="18"/>
      <c r="E20" s="18"/>
      <c r="F20" s="18"/>
      <c r="G20" s="18"/>
      <c r="H20" s="18"/>
    </row>
    <row r="21" s="2" customFormat="1" ht="134.1" customHeight="1" spans="1:8">
      <c r="A21" s="34" t="s">
        <v>83</v>
      </c>
      <c r="B21" s="35"/>
      <c r="C21" s="35"/>
      <c r="D21" s="35"/>
      <c r="E21" s="35"/>
      <c r="F21" s="35"/>
      <c r="G21" s="35"/>
      <c r="H21" s="35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rintOptions horizontalCentered="1"/>
  <pageMargins left="0.751388888888889" right="0.751388888888889" top="1" bottom="1" header="0.511805555555556" footer="0.511805555555556"/>
  <pageSetup paperSize="9" scale="82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13" workbookViewId="0">
      <selection activeCell="J8" sqref="J8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46" t="s">
        <v>134</v>
      </c>
      <c r="B1" s="47"/>
      <c r="C1" s="47"/>
      <c r="D1" s="47"/>
      <c r="E1" s="47"/>
      <c r="F1" s="47"/>
      <c r="G1" s="47"/>
      <c r="H1" s="47"/>
    </row>
    <row r="2" s="2" customFormat="1" ht="21" customHeight="1" spans="1:8">
      <c r="A2" s="17" t="s">
        <v>135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35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48">
        <v>0.99</v>
      </c>
      <c r="E9" s="48">
        <v>0.99</v>
      </c>
      <c r="F9" s="49">
        <f>E9/D9</f>
        <v>1</v>
      </c>
      <c r="G9" s="50">
        <f>F9*20</f>
        <v>20</v>
      </c>
      <c r="H9" s="50"/>
    </row>
    <row r="10" s="2" customFormat="1" ht="30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30" customHeight="1" spans="1:8">
      <c r="A11" s="26"/>
      <c r="B11" s="26" t="s">
        <v>29</v>
      </c>
      <c r="C11" s="18" t="s">
        <v>63</v>
      </c>
      <c r="D11" s="18" t="s">
        <v>122</v>
      </c>
      <c r="E11" s="18"/>
      <c r="F11" s="18" t="s">
        <v>123</v>
      </c>
      <c r="G11" s="18" t="s">
        <v>123</v>
      </c>
      <c r="H11" s="18">
        <v>20</v>
      </c>
    </row>
    <row r="12" s="2" customFormat="1" ht="31" customHeight="1" spans="1:8">
      <c r="A12" s="26"/>
      <c r="B12" s="28" t="s">
        <v>98</v>
      </c>
      <c r="C12" s="29" t="s">
        <v>65</v>
      </c>
      <c r="D12" s="18" t="s">
        <v>124</v>
      </c>
      <c r="E12" s="18"/>
      <c r="F12" s="18" t="s">
        <v>136</v>
      </c>
      <c r="G12" s="18" t="s">
        <v>136</v>
      </c>
      <c r="H12" s="18">
        <v>10</v>
      </c>
    </row>
    <row r="13" s="2" customFormat="1" ht="31" customHeight="1" spans="1:8">
      <c r="A13" s="26"/>
      <c r="B13" s="26"/>
      <c r="C13" s="31" t="s">
        <v>67</v>
      </c>
      <c r="D13" s="32" t="s">
        <v>126</v>
      </c>
      <c r="E13" s="33"/>
      <c r="F13" s="45" t="s">
        <v>127</v>
      </c>
      <c r="G13" s="18" t="s">
        <v>127</v>
      </c>
      <c r="H13" s="18">
        <v>10</v>
      </c>
    </row>
    <row r="14" s="2" customFormat="1" ht="36" customHeight="1" spans="1:8">
      <c r="A14" s="26"/>
      <c r="B14" s="28" t="s">
        <v>20</v>
      </c>
      <c r="C14" s="18" t="s">
        <v>69</v>
      </c>
      <c r="D14" s="18" t="s">
        <v>137</v>
      </c>
      <c r="E14" s="18"/>
      <c r="F14" s="18" t="s">
        <v>138</v>
      </c>
      <c r="G14" s="18" t="s">
        <v>138</v>
      </c>
      <c r="H14" s="18">
        <v>28</v>
      </c>
    </row>
    <row r="15" s="2" customFormat="1" ht="47" customHeight="1" spans="1:8">
      <c r="A15" s="26"/>
      <c r="B15" s="18" t="s">
        <v>21</v>
      </c>
      <c r="C15" s="18" t="s">
        <v>103</v>
      </c>
      <c r="D15" s="18" t="s">
        <v>139</v>
      </c>
      <c r="E15" s="18"/>
      <c r="F15" s="18" t="s">
        <v>102</v>
      </c>
      <c r="G15" s="30">
        <v>0.95</v>
      </c>
      <c r="H15" s="18">
        <v>10</v>
      </c>
    </row>
    <row r="16" s="2" customFormat="1" ht="30" customHeight="1" spans="1:8">
      <c r="A16" s="18" t="s">
        <v>77</v>
      </c>
      <c r="B16" s="25">
        <f>H15+H14+H11+H13+H12+G9</f>
        <v>98</v>
      </c>
      <c r="C16" s="25"/>
      <c r="D16" s="25"/>
      <c r="E16" s="25"/>
      <c r="F16" s="25"/>
      <c r="G16" s="25"/>
      <c r="H16" s="25"/>
    </row>
    <row r="17" s="2" customFormat="1" ht="46" customHeight="1" spans="1:8">
      <c r="A17" s="18" t="s">
        <v>78</v>
      </c>
      <c r="B17" s="18"/>
      <c r="C17" s="19" t="s">
        <v>105</v>
      </c>
      <c r="D17" s="19"/>
      <c r="E17" s="19"/>
      <c r="F17" s="19"/>
      <c r="G17" s="19"/>
      <c r="H17" s="19"/>
    </row>
    <row r="18" s="2" customFormat="1" ht="34" customHeight="1" spans="1:8">
      <c r="A18" s="18" t="s">
        <v>79</v>
      </c>
      <c r="B18" s="18"/>
      <c r="C18" s="19" t="s">
        <v>140</v>
      </c>
      <c r="D18" s="19"/>
      <c r="E18" s="19"/>
      <c r="F18" s="19"/>
      <c r="G18" s="19"/>
      <c r="H18" s="19"/>
    </row>
    <row r="19" s="2" customFormat="1" ht="73" customHeight="1" spans="1:8">
      <c r="A19" s="18" t="s">
        <v>81</v>
      </c>
      <c r="B19" s="18"/>
      <c r="C19" s="18" t="s">
        <v>141</v>
      </c>
      <c r="D19" s="18"/>
      <c r="E19" s="18"/>
      <c r="F19" s="18"/>
      <c r="G19" s="18"/>
      <c r="H19" s="18"/>
    </row>
    <row r="20" s="2" customFormat="1" ht="134.1" customHeight="1" spans="1:8">
      <c r="A20" s="34" t="s">
        <v>83</v>
      </c>
      <c r="B20" s="35"/>
      <c r="C20" s="35"/>
      <c r="D20" s="35"/>
      <c r="E20" s="35"/>
      <c r="F20" s="35"/>
      <c r="G20" s="35"/>
      <c r="H20" s="3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scale="9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1"/>
  <sheetViews>
    <sheetView topLeftCell="A10" workbookViewId="0">
      <selection activeCell="G13" sqref="G13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63" customHeight="1" spans="1:8">
      <c r="A1" s="15" t="s">
        <v>142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85</v>
      </c>
      <c r="B2" s="17"/>
      <c r="C2" s="17"/>
      <c r="D2" s="17"/>
      <c r="E2" s="17"/>
      <c r="F2" s="17"/>
      <c r="G2" s="17"/>
      <c r="H2" s="17"/>
    </row>
    <row r="3" s="2" customFormat="1" ht="31" customHeight="1" spans="1:8">
      <c r="A3" s="18" t="s">
        <v>7</v>
      </c>
      <c r="B3" s="18"/>
      <c r="C3" s="18" t="s">
        <v>36</v>
      </c>
      <c r="D3" s="18"/>
      <c r="E3" s="18"/>
      <c r="F3" s="18"/>
      <c r="G3" s="18"/>
      <c r="H3" s="18"/>
    </row>
    <row r="4" s="2" customFormat="1" ht="31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1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1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1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69.35</v>
      </c>
      <c r="E9" s="18">
        <v>61.74</v>
      </c>
      <c r="F9" s="24">
        <f>E9/D9</f>
        <v>0.890266762797405</v>
      </c>
      <c r="G9" s="25">
        <f>F9*20</f>
        <v>17.8053352559481</v>
      </c>
      <c r="H9" s="25"/>
    </row>
    <row r="10" s="2" customFormat="1" ht="30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55" customHeight="1" spans="1:8">
      <c r="A11" s="26"/>
      <c r="B11" s="26" t="s">
        <v>29</v>
      </c>
      <c r="C11" s="18" t="s">
        <v>63</v>
      </c>
      <c r="D11" s="32" t="s">
        <v>122</v>
      </c>
      <c r="E11" s="33"/>
      <c r="F11" s="18" t="s">
        <v>123</v>
      </c>
      <c r="G11" s="18" t="s">
        <v>123</v>
      </c>
      <c r="H11" s="18">
        <v>20</v>
      </c>
    </row>
    <row r="12" s="2" customFormat="1" ht="55" customHeight="1" spans="1:8">
      <c r="A12" s="26"/>
      <c r="B12" s="28" t="s">
        <v>98</v>
      </c>
      <c r="C12" s="29" t="s">
        <v>65</v>
      </c>
      <c r="D12" s="18" t="s">
        <v>124</v>
      </c>
      <c r="E12" s="18"/>
      <c r="F12" s="18">
        <v>17</v>
      </c>
      <c r="G12" s="18">
        <v>17</v>
      </c>
      <c r="H12" s="18">
        <v>10</v>
      </c>
    </row>
    <row r="13" s="2" customFormat="1" ht="55" customHeight="1" spans="1:8">
      <c r="A13" s="26"/>
      <c r="B13" s="26"/>
      <c r="C13" s="28" t="s">
        <v>125</v>
      </c>
      <c r="D13" s="32" t="s">
        <v>143</v>
      </c>
      <c r="E13" s="33"/>
      <c r="F13" s="45" t="s">
        <v>127</v>
      </c>
      <c r="G13" s="18" t="s">
        <v>127</v>
      </c>
      <c r="H13" s="18">
        <v>10</v>
      </c>
    </row>
    <row r="14" s="2" customFormat="1" ht="55" customHeight="1" spans="1:8">
      <c r="A14" s="26"/>
      <c r="B14" s="28" t="s">
        <v>20</v>
      </c>
      <c r="C14" s="18" t="s">
        <v>69</v>
      </c>
      <c r="D14" s="18" t="s">
        <v>128</v>
      </c>
      <c r="E14" s="18"/>
      <c r="F14" s="18" t="s">
        <v>129</v>
      </c>
      <c r="G14" s="18" t="s">
        <v>129</v>
      </c>
      <c r="H14" s="18">
        <v>13</v>
      </c>
    </row>
    <row r="15" s="2" customFormat="1" ht="55" customHeight="1" spans="1:8">
      <c r="A15" s="26"/>
      <c r="B15" s="27"/>
      <c r="C15" s="18" t="s">
        <v>130</v>
      </c>
      <c r="D15" s="18" t="s">
        <v>131</v>
      </c>
      <c r="E15" s="18"/>
      <c r="F15" s="18" t="s">
        <v>132</v>
      </c>
      <c r="G15" s="18" t="s">
        <v>132</v>
      </c>
      <c r="H15" s="18">
        <v>13</v>
      </c>
    </row>
    <row r="16" s="2" customFormat="1" ht="55" customHeight="1" spans="1:8">
      <c r="A16" s="26"/>
      <c r="B16" s="18" t="s">
        <v>21</v>
      </c>
      <c r="C16" s="18" t="s">
        <v>103</v>
      </c>
      <c r="D16" s="18" t="s">
        <v>133</v>
      </c>
      <c r="E16" s="18"/>
      <c r="F16" s="18" t="s">
        <v>102</v>
      </c>
      <c r="G16" s="30">
        <v>0.95</v>
      </c>
      <c r="H16" s="18">
        <v>10</v>
      </c>
    </row>
    <row r="17" s="2" customFormat="1" ht="30" customHeight="1" spans="1:8">
      <c r="A17" s="18" t="s">
        <v>77</v>
      </c>
      <c r="B17" s="25">
        <f>H16+H15+H14+H11+H13+H12+G9</f>
        <v>93.8053352559481</v>
      </c>
      <c r="C17" s="25"/>
      <c r="D17" s="25"/>
      <c r="E17" s="25"/>
      <c r="F17" s="25"/>
      <c r="G17" s="25"/>
      <c r="H17" s="25"/>
    </row>
    <row r="18" s="2" customFormat="1" ht="55" customHeight="1" spans="1:8">
      <c r="A18" s="18" t="s">
        <v>78</v>
      </c>
      <c r="B18" s="18"/>
      <c r="C18" s="19" t="s">
        <v>105</v>
      </c>
      <c r="D18" s="19"/>
      <c r="E18" s="19"/>
      <c r="F18" s="19"/>
      <c r="G18" s="19"/>
      <c r="H18" s="19"/>
    </row>
    <row r="19" s="2" customFormat="1" ht="48" customHeight="1" spans="1:8">
      <c r="A19" s="18" t="s">
        <v>79</v>
      </c>
      <c r="B19" s="18"/>
      <c r="C19" s="19" t="s">
        <v>106</v>
      </c>
      <c r="D19" s="19"/>
      <c r="E19" s="19"/>
      <c r="F19" s="19"/>
      <c r="G19" s="19"/>
      <c r="H19" s="19"/>
    </row>
    <row r="20" s="2" customFormat="1" ht="65" customHeight="1" spans="1:8">
      <c r="A20" s="18" t="s">
        <v>81</v>
      </c>
      <c r="B20" s="18"/>
      <c r="C20" s="18" t="s">
        <v>144</v>
      </c>
      <c r="D20" s="18"/>
      <c r="E20" s="18"/>
      <c r="F20" s="18"/>
      <c r="G20" s="18"/>
      <c r="H20" s="18"/>
    </row>
    <row r="21" s="2" customFormat="1" ht="134.1" customHeight="1" spans="1:8">
      <c r="A21" s="34" t="s">
        <v>83</v>
      </c>
      <c r="B21" s="35"/>
      <c r="C21" s="35"/>
      <c r="D21" s="35"/>
      <c r="E21" s="35"/>
      <c r="F21" s="35"/>
      <c r="G21" s="35"/>
      <c r="H21" s="35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rintOptions horizontalCentered="1"/>
  <pageMargins left="0.751388888888889" right="0.751388888888889" top="1" bottom="1" header="0.511805555555556" footer="0.511805555555556"/>
  <pageSetup paperSize="9" scale="75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4"/>
  <sheetViews>
    <sheetView workbookViewId="0">
      <selection activeCell="I21" sqref="I21"/>
    </sheetView>
  </sheetViews>
  <sheetFormatPr defaultColWidth="9" defaultRowHeight="14.4" outlineLevelCol="7"/>
  <cols>
    <col min="1" max="3" width="9" style="2"/>
    <col min="4" max="4" width="9.75" style="2" customWidth="1"/>
    <col min="5" max="5" width="9.875" style="2" customWidth="1"/>
    <col min="6" max="6" width="11.375" style="2" customWidth="1"/>
    <col min="7" max="7" width="11" style="2" customWidth="1"/>
    <col min="8" max="8" width="15.375" style="2" customWidth="1"/>
    <col min="9" max="16384" width="9" style="2"/>
  </cols>
  <sheetData>
    <row r="1" s="2" customFormat="1" ht="54" customHeight="1" spans="1:8">
      <c r="A1" s="15" t="s">
        <v>145</v>
      </c>
      <c r="B1" s="16"/>
      <c r="C1" s="16"/>
      <c r="D1" s="16"/>
      <c r="E1" s="16"/>
      <c r="F1" s="16"/>
      <c r="G1" s="16"/>
      <c r="H1" s="16"/>
    </row>
    <row r="2" s="2" customFormat="1" ht="21" customHeight="1" spans="1:8">
      <c r="A2" s="17" t="s">
        <v>146</v>
      </c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18" t="s">
        <v>7</v>
      </c>
      <c r="B3" s="18"/>
      <c r="C3" s="18" t="s">
        <v>37</v>
      </c>
      <c r="D3" s="18"/>
      <c r="E3" s="18"/>
      <c r="F3" s="18"/>
      <c r="G3" s="18"/>
      <c r="H3" s="18"/>
    </row>
    <row r="4" s="2" customFormat="1" ht="30" customHeight="1" spans="1:8">
      <c r="A4" s="18" t="s">
        <v>86</v>
      </c>
      <c r="B4" s="18"/>
      <c r="C4" s="19" t="s">
        <v>87</v>
      </c>
      <c r="D4" s="19"/>
      <c r="E4" s="19"/>
      <c r="F4" s="18" t="s">
        <v>88</v>
      </c>
      <c r="G4" s="18"/>
      <c r="H4" s="18" t="s">
        <v>24</v>
      </c>
    </row>
    <row r="5" s="2" customFormat="1" ht="30" customHeight="1" spans="1:8">
      <c r="A5" s="18" t="s">
        <v>89</v>
      </c>
      <c r="B5" s="18"/>
      <c r="C5" s="19" t="s">
        <v>109</v>
      </c>
      <c r="D5" s="19"/>
      <c r="E5" s="19"/>
      <c r="F5" s="19"/>
      <c r="G5" s="19"/>
      <c r="H5" s="19"/>
    </row>
    <row r="6" s="2" customFormat="1" ht="30" customHeight="1" spans="1:8">
      <c r="A6" s="18" t="s">
        <v>91</v>
      </c>
      <c r="B6" s="18"/>
      <c r="C6" s="19" t="s">
        <v>92</v>
      </c>
      <c r="D6" s="19"/>
      <c r="E6" s="19"/>
      <c r="F6" s="19"/>
      <c r="G6" s="19"/>
      <c r="H6" s="19"/>
    </row>
    <row r="7" s="2" customFormat="1" ht="30" customHeight="1" spans="1:8">
      <c r="A7" s="18" t="s">
        <v>93</v>
      </c>
      <c r="B7" s="18"/>
      <c r="C7" s="19" t="s">
        <v>111</v>
      </c>
      <c r="D7" s="19"/>
      <c r="E7" s="19"/>
      <c r="F7" s="19"/>
      <c r="G7" s="19"/>
      <c r="H7" s="19"/>
    </row>
    <row r="8" s="2" customFormat="1" ht="30" customHeight="1" spans="1:8">
      <c r="A8" s="20" t="s">
        <v>48</v>
      </c>
      <c r="B8" s="21"/>
      <c r="C8" s="18"/>
      <c r="D8" s="18" t="s">
        <v>49</v>
      </c>
      <c r="E8" s="18" t="s">
        <v>50</v>
      </c>
      <c r="F8" s="18" t="s">
        <v>51</v>
      </c>
      <c r="G8" s="20" t="s">
        <v>52</v>
      </c>
      <c r="H8" s="21"/>
    </row>
    <row r="9" s="2" customFormat="1" ht="30" customHeight="1" spans="1:8">
      <c r="A9" s="22"/>
      <c r="B9" s="23"/>
      <c r="C9" s="18" t="s">
        <v>95</v>
      </c>
      <c r="D9" s="18">
        <v>28.81</v>
      </c>
      <c r="E9" s="18">
        <v>28.81</v>
      </c>
      <c r="F9" s="24">
        <f>E9/D9</f>
        <v>1</v>
      </c>
      <c r="G9" s="25">
        <f>F9*20</f>
        <v>20</v>
      </c>
      <c r="H9" s="25"/>
    </row>
    <row r="10" s="2" customFormat="1" ht="31" customHeight="1" spans="1:8">
      <c r="A10" s="26" t="s">
        <v>56</v>
      </c>
      <c r="B10" s="27" t="s">
        <v>57</v>
      </c>
      <c r="C10" s="18" t="s">
        <v>58</v>
      </c>
      <c r="D10" s="18" t="s">
        <v>59</v>
      </c>
      <c r="E10" s="18"/>
      <c r="F10" s="18" t="s">
        <v>60</v>
      </c>
      <c r="G10" s="18" t="s">
        <v>61</v>
      </c>
      <c r="H10" s="18" t="s">
        <v>62</v>
      </c>
    </row>
    <row r="11" s="2" customFormat="1" ht="26" customHeight="1" spans="1:8">
      <c r="A11" s="26"/>
      <c r="B11" s="26" t="s">
        <v>29</v>
      </c>
      <c r="C11" s="28" t="s">
        <v>63</v>
      </c>
      <c r="D11" s="32" t="s">
        <v>147</v>
      </c>
      <c r="E11" s="33"/>
      <c r="F11" s="18" t="s">
        <v>148</v>
      </c>
      <c r="G11" s="18" t="s">
        <v>148</v>
      </c>
      <c r="H11" s="18">
        <v>20</v>
      </c>
    </row>
    <row r="12" s="2" customFormat="1" ht="26" customHeight="1" spans="1:8">
      <c r="A12" s="26"/>
      <c r="B12" s="26"/>
      <c r="C12" s="26"/>
      <c r="D12" s="32" t="s">
        <v>149</v>
      </c>
      <c r="E12" s="33"/>
      <c r="F12" s="18" t="s">
        <v>150</v>
      </c>
      <c r="G12" s="18" t="s">
        <v>150</v>
      </c>
      <c r="H12" s="18">
        <v>0</v>
      </c>
    </row>
    <row r="13" s="2" customFormat="1" ht="26" customHeight="1" spans="1:8">
      <c r="A13" s="26"/>
      <c r="B13" s="26"/>
      <c r="C13" s="26"/>
      <c r="D13" s="32" t="s">
        <v>151</v>
      </c>
      <c r="E13" s="33"/>
      <c r="F13" s="18" t="s">
        <v>152</v>
      </c>
      <c r="G13" s="18" t="s">
        <v>152</v>
      </c>
      <c r="H13" s="18">
        <v>0</v>
      </c>
    </row>
    <row r="14" s="2" customFormat="1" ht="25" customHeight="1" spans="1:8">
      <c r="A14" s="26"/>
      <c r="B14" s="28" t="s">
        <v>98</v>
      </c>
      <c r="C14" s="31" t="s">
        <v>65</v>
      </c>
      <c r="D14" s="18" t="s">
        <v>153</v>
      </c>
      <c r="E14" s="18"/>
      <c r="F14" s="18">
        <v>1800</v>
      </c>
      <c r="G14" s="18">
        <v>1800</v>
      </c>
      <c r="H14" s="18">
        <v>10</v>
      </c>
    </row>
    <row r="15" s="2" customFormat="1" ht="25" customHeight="1" spans="1:8">
      <c r="A15" s="26"/>
      <c r="B15" s="26"/>
      <c r="C15" s="43"/>
      <c r="D15" s="32" t="s">
        <v>154</v>
      </c>
      <c r="E15" s="33"/>
      <c r="F15" s="44">
        <v>1</v>
      </c>
      <c r="G15" s="44">
        <v>1</v>
      </c>
      <c r="H15" s="18">
        <v>10</v>
      </c>
    </row>
    <row r="16" s="2" customFormat="1" ht="23" customHeight="1" spans="1:8">
      <c r="A16" s="26"/>
      <c r="B16" s="28" t="s">
        <v>20</v>
      </c>
      <c r="C16" s="28" t="s">
        <v>69</v>
      </c>
      <c r="D16" s="18" t="s">
        <v>155</v>
      </c>
      <c r="E16" s="18"/>
      <c r="F16" s="18" t="s">
        <v>156</v>
      </c>
      <c r="G16" s="18" t="s">
        <v>156</v>
      </c>
      <c r="H16" s="18">
        <v>5</v>
      </c>
    </row>
    <row r="17" s="2" customFormat="1" ht="23" customHeight="1" spans="1:8">
      <c r="A17" s="26"/>
      <c r="B17" s="26"/>
      <c r="C17" s="27"/>
      <c r="D17" s="32" t="s">
        <v>157</v>
      </c>
      <c r="E17" s="33"/>
      <c r="F17" s="18" t="s">
        <v>158</v>
      </c>
      <c r="G17" s="18" t="s">
        <v>158</v>
      </c>
      <c r="H17" s="18">
        <v>5</v>
      </c>
    </row>
    <row r="18" s="2" customFormat="1" ht="26" customHeight="1" spans="1:8">
      <c r="A18" s="26"/>
      <c r="B18" s="26"/>
      <c r="C18" s="27" t="s">
        <v>130</v>
      </c>
      <c r="D18" s="32" t="s">
        <v>159</v>
      </c>
      <c r="E18" s="33"/>
      <c r="F18" s="18" t="s">
        <v>160</v>
      </c>
      <c r="G18" s="18" t="s">
        <v>160</v>
      </c>
      <c r="H18" s="18">
        <v>10</v>
      </c>
    </row>
    <row r="19" s="2" customFormat="1" ht="45" customHeight="1" spans="1:8">
      <c r="A19" s="26"/>
      <c r="B19" s="18" t="s">
        <v>21</v>
      </c>
      <c r="C19" s="18" t="s">
        <v>103</v>
      </c>
      <c r="D19" s="18" t="s">
        <v>161</v>
      </c>
      <c r="E19" s="18"/>
      <c r="F19" s="18" t="s">
        <v>102</v>
      </c>
      <c r="G19" s="30">
        <v>0.95</v>
      </c>
      <c r="H19" s="18">
        <v>10</v>
      </c>
    </row>
    <row r="20" s="2" customFormat="1" ht="30" customHeight="1" spans="1:8">
      <c r="A20" s="18" t="s">
        <v>77</v>
      </c>
      <c r="B20" s="25">
        <f>H19+H18+H17+H16+H11+H12+H13+H15+H14+G9</f>
        <v>90</v>
      </c>
      <c r="C20" s="25"/>
      <c r="D20" s="25"/>
      <c r="E20" s="25"/>
      <c r="F20" s="25"/>
      <c r="G20" s="25"/>
      <c r="H20" s="25"/>
    </row>
    <row r="21" s="2" customFormat="1" ht="45" customHeight="1" spans="1:8">
      <c r="A21" s="18" t="s">
        <v>78</v>
      </c>
      <c r="B21" s="18"/>
      <c r="C21" s="19" t="s">
        <v>105</v>
      </c>
      <c r="D21" s="19"/>
      <c r="E21" s="19"/>
      <c r="F21" s="19"/>
      <c r="G21" s="19"/>
      <c r="H21" s="19"/>
    </row>
    <row r="22" s="2" customFormat="1" ht="39" customHeight="1" spans="1:8">
      <c r="A22" s="18" t="s">
        <v>79</v>
      </c>
      <c r="B22" s="18"/>
      <c r="C22" s="19" t="s">
        <v>106</v>
      </c>
      <c r="D22" s="19"/>
      <c r="E22" s="19"/>
      <c r="F22" s="19"/>
      <c r="G22" s="19"/>
      <c r="H22" s="19"/>
    </row>
    <row r="23" s="2" customFormat="1" ht="63" customHeight="1" spans="1:8">
      <c r="A23" s="18" t="s">
        <v>81</v>
      </c>
      <c r="B23" s="18"/>
      <c r="C23" s="18" t="s">
        <v>162</v>
      </c>
      <c r="D23" s="18"/>
      <c r="E23" s="18"/>
      <c r="F23" s="18"/>
      <c r="G23" s="18"/>
      <c r="H23" s="18"/>
    </row>
    <row r="24" s="2" customFormat="1" ht="134.1" customHeight="1" spans="1:8">
      <c r="A24" s="34" t="s">
        <v>83</v>
      </c>
      <c r="B24" s="35"/>
      <c r="C24" s="35"/>
      <c r="D24" s="35"/>
      <c r="E24" s="35"/>
      <c r="F24" s="35"/>
      <c r="G24" s="35"/>
      <c r="H24" s="35"/>
    </row>
  </sheetData>
  <mergeCells count="41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21:B21"/>
    <mergeCell ref="C21:H21"/>
    <mergeCell ref="A22:B22"/>
    <mergeCell ref="C22:H22"/>
    <mergeCell ref="A23:B23"/>
    <mergeCell ref="C23:H23"/>
    <mergeCell ref="A24:H24"/>
    <mergeCell ref="A10:A19"/>
    <mergeCell ref="B11:B13"/>
    <mergeCell ref="B14:B15"/>
    <mergeCell ref="B16:B18"/>
    <mergeCell ref="C11:C13"/>
    <mergeCell ref="C14:C15"/>
    <mergeCell ref="C16:C17"/>
    <mergeCell ref="A8:B9"/>
  </mergeCells>
  <printOptions horizontalCentered="1"/>
  <pageMargins left="0.751388888888889" right="0.751388888888889" top="1" bottom="1" header="0.511805555555556" footer="0.51180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部门整体统计表</vt:lpstr>
      <vt:lpstr>项目自评汇总表</vt:lpstr>
      <vt:lpstr>部门整体</vt:lpstr>
      <vt:lpstr>党建经费</vt:lpstr>
      <vt:lpstr>定额补助</vt:lpstr>
      <vt:lpstr>教师待遇(班主任津贴)</vt:lpstr>
      <vt:lpstr>困难学生及小规模学校课后服务财政补贴</vt:lpstr>
      <vt:lpstr>临聘人员</vt:lpstr>
      <vt:lpstr>区级公用经费</vt:lpstr>
      <vt:lpstr>体卫艺专项</vt:lpstr>
      <vt:lpstr>校园安保</vt:lpstr>
      <vt:lpstr>义务段学校教辅费</vt:lpstr>
      <vt:lpstr>中小学聘用制教师经费</vt:lpstr>
      <vt:lpstr>珠心算工作经费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Administrator</cp:lastModifiedBy>
  <cp:revision>0</cp:revision>
  <dcterms:created xsi:type="dcterms:W3CDTF">2021-04-20T07:17:00Z</dcterms:created>
  <cp:lastPrinted>2022-04-27T11:13:00Z</cp:lastPrinted>
  <dcterms:modified xsi:type="dcterms:W3CDTF">2025-04-24T01:57:31Z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5279D139023741C492B4E060E93A53E8_13</vt:lpwstr>
  </property>
  <property fmtid="{D5CDD505-2E9C-101B-9397-08002B2CF9AE}" pid="3" name="KSOProductBuildVer">
    <vt:lpwstr>2052-11.8.2.8875</vt:lpwstr>
  </property>
</Properties>
</file>