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统计表" sheetId="14" r:id="rId1"/>
    <sheet name="汇总表" sheetId="1" r:id="rId2"/>
    <sheet name="整体绩效" sheetId="3" r:id="rId3"/>
    <sheet name="定额补助" sheetId="2" r:id="rId4"/>
    <sheet name="区级公用经费" sheetId="4" r:id="rId5"/>
    <sheet name="党建经费" sheetId="5" r:id="rId6"/>
    <sheet name="援疆补贴" sheetId="6" r:id="rId7"/>
    <sheet name="教师待遇" sheetId="7" r:id="rId8"/>
    <sheet name="临聘人员工资" sheetId="8" r:id="rId9"/>
    <sheet name="教师体检费" sheetId="9" r:id="rId10"/>
    <sheet name="教育教学工作经费" sheetId="10" r:id="rId11"/>
    <sheet name="体卫艺专项补助" sheetId="11" r:id="rId12"/>
    <sheet name="教育内涵" sheetId="12" r:id="rId13"/>
    <sheet name="教育发展保障中心" sheetId="1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<sst xmlns="http://schemas.openxmlformats.org/spreadsheetml/2006/main" count="774" uniqueCount="196">
  <si>
    <t>2023年度东西湖区整体自评统计表</t>
  </si>
  <si>
    <t>填表人：</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</si>
  <si>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</si>
  <si>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</si>
  <si>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</si>
  <si>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</si>
  <si>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</si>
  <si>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</si>
  <si>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</si>
  <si>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</si>
  <si>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</si>
  <si>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</si>
  <si>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</si>
  <si>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</si>
  <si>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</si>
  <si>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</si>
  <si>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</si>
  <si>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</si>
  <si>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</si>
  <si>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</si>
  <si>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</si>
  <si>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</si>
  <si>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</si>
  <si>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038006</t>
  </si>
  <si>
    <t>吴四中</t>
  </si>
  <si>
    <t>部门整体</t>
  </si>
  <si>
    <t>2023年度武汉市吴家山第四中学部门项目绩效自评情况汇总表</t>
  </si>
  <si>
    <t>项目自评得分</t>
  </si>
  <si>
    <t>产出指标
（40分）</t>
  </si>
  <si>
    <t>满意度指标
（10分）</t>
  </si>
  <si>
    <t>1、</t>
  </si>
  <si>
    <t>武汉市吴家山第四中学</t>
  </si>
  <si>
    <t>定额补助</t>
  </si>
  <si>
    <t>2、</t>
  </si>
  <si>
    <t>区级公用经费</t>
  </si>
  <si>
    <t>请款进度较慢</t>
  </si>
  <si>
    <t>3、</t>
  </si>
  <si>
    <t>党建经费</t>
  </si>
  <si>
    <t>4、</t>
  </si>
  <si>
    <t>援疆补贴</t>
  </si>
  <si>
    <t>5、</t>
  </si>
  <si>
    <t>教师待遇</t>
  </si>
  <si>
    <t>6、</t>
  </si>
  <si>
    <t>临聘人员工资</t>
  </si>
  <si>
    <t>7、</t>
  </si>
  <si>
    <t>教师体检费</t>
  </si>
  <si>
    <t>8、</t>
  </si>
  <si>
    <t>教育教学工作经费—招办经费</t>
  </si>
  <si>
    <t>9、</t>
  </si>
  <si>
    <t>体卫艺专项补助</t>
  </si>
  <si>
    <t>10、</t>
  </si>
  <si>
    <t>教育内涵发展及教学业务费</t>
  </si>
  <si>
    <t>11、</t>
  </si>
  <si>
    <t>教育发展保障中心项目</t>
  </si>
  <si>
    <t>2023年度武汉市吴家山第四中学部门整体绩效自评表</t>
  </si>
  <si>
    <t>单位名称：武汉市吴家山第四中学                               填报日期：2024.4</t>
  </si>
  <si>
    <t>单位名称</t>
  </si>
  <si>
    <t xml:space="preserve">武汉市吴家山第四中学   </t>
  </si>
  <si>
    <t>基本支出总额</t>
  </si>
  <si>
    <t>项目支出总额</t>
  </si>
  <si>
    <t>预算执行
情况（万元）
（20分）</t>
  </si>
  <si>
    <t>预算数（A）</t>
  </si>
  <si>
    <t>执行数（B）</t>
  </si>
  <si>
    <t>执行率（B/A）</t>
  </si>
  <si>
    <t>得分
（20分*执行率）</t>
  </si>
  <si>
    <t>部门整体支出总额</t>
  </si>
  <si>
    <t>年度绩效目标1：
（XX分）</t>
  </si>
  <si>
    <t>通过项目的实施，进一步提高我校的质量，办人民满意的教育。激发我校教师工作的积极性，促进教师的专业发展。在严格执行上级财经纪律制度的前提下，2023年度完成各项资金支出进度要求，保障学校各项工作顺利开展。</t>
  </si>
  <si>
    <t>年度
绩效
目标</t>
  </si>
  <si>
    <t>一级指标</t>
  </si>
  <si>
    <t>二级指标</t>
  </si>
  <si>
    <t>三级指标</t>
  </si>
  <si>
    <t>年初目标值（A）</t>
  </si>
  <si>
    <t>实际完成值（B）</t>
  </si>
  <si>
    <t>得分</t>
  </si>
  <si>
    <t>成本指标</t>
  </si>
  <si>
    <t>教学成本控制率</t>
  </si>
  <si>
    <t>数量指标</t>
  </si>
  <si>
    <t>各项业务工作安排完成率</t>
  </si>
  <si>
    <t>质量指标</t>
  </si>
  <si>
    <t>人员经费及公用经费预算控制率</t>
  </si>
  <si>
    <t>社会效益指标</t>
  </si>
  <si>
    <t>提升教育教学质量</t>
  </si>
  <si>
    <t>提升单位形象</t>
  </si>
  <si>
    <r>
      <rPr>
        <sz val="12"/>
        <color rgb="FF000000"/>
        <rFont val="宋体"/>
        <charset val="134"/>
      </rPr>
      <t>促进社会经济发展</t>
    </r>
  </si>
  <si>
    <t>满意度指标（10分）</t>
  </si>
  <si>
    <t>社会公众及服务对象满意度指标</t>
  </si>
  <si>
    <t>社会满意度</t>
  </si>
  <si>
    <t>95%以上</t>
  </si>
  <si>
    <t>年度绩效目标2：
（XX分）</t>
  </si>
  <si>
    <t>……</t>
  </si>
  <si>
    <t>总分</t>
  </si>
  <si>
    <t>偏差大或
目标未完成
原因分析</t>
  </si>
  <si>
    <t>无</t>
  </si>
  <si>
    <t>改进措施及
结果应用方案</t>
  </si>
  <si>
    <t>我校虽制定了绩效目标，但绩效目标指标值不量化，有部分绩效目标不够细化、明确，不便于与项目实施效果进行对比分析。今后将进一步完善绩效目标，加强绩效目标与计划期内的任务数相对应性、与预算确定的资金量相匹配性。</t>
  </si>
  <si>
    <t>单位主要负责人
签批意见</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</si>
  <si>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</si>
  <si>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</si>
  <si>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2023年度武汉市吴家山第四中学定额补助项目绩效自评表</t>
  </si>
  <si>
    <t>单位名称： 武汉市吴家山第四中学                              填报日期：2024.4</t>
  </si>
  <si>
    <t>主管部门</t>
  </si>
  <si>
    <t>武汉市东西湖区教育局</t>
  </si>
  <si>
    <t>项目实施单位</t>
  </si>
  <si>
    <t>项目类别</t>
  </si>
  <si>
    <r>
      <rPr>
        <sz val="10.5"/>
        <color theme="1"/>
        <rFont val="宋体"/>
        <charset val="134"/>
      </rPr>
      <t xml:space="preserve">1、部门预算项目   </t>
    </r>
    <r>
      <rPr>
        <sz val="10.5"/>
        <color theme="1"/>
        <rFont val="Wingdings"/>
        <charset val="134"/>
      </rPr>
      <t>þ</t>
    </r>
    <r>
      <rPr>
        <sz val="10.5"/>
        <color theme="1"/>
        <rFont val="宋体"/>
        <charset val="134"/>
      </rPr>
      <t xml:space="preserve">   2、区直专项   □</t>
    </r>
  </si>
  <si>
    <t>项目属性</t>
  </si>
  <si>
    <r>
      <rPr>
        <sz val="10.5"/>
        <color theme="1"/>
        <rFont val="宋体"/>
        <charset val="134"/>
      </rPr>
      <t xml:space="preserve">1、持续性项目     </t>
    </r>
    <r>
      <rPr>
        <sz val="10.5"/>
        <color theme="1"/>
        <rFont val="Wingdings"/>
        <charset val="134"/>
      </rPr>
      <t>þ</t>
    </r>
    <r>
      <rPr>
        <sz val="10.5"/>
        <color theme="1"/>
        <rFont val="宋体"/>
        <charset val="134"/>
      </rPr>
      <t xml:space="preserve">   2、新增性项目 □</t>
    </r>
  </si>
  <si>
    <t>项目类型</t>
  </si>
  <si>
    <r>
      <rPr>
        <sz val="10.5"/>
        <color theme="1"/>
        <rFont val="宋体"/>
        <charset val="134"/>
      </rPr>
      <t xml:space="preserve">1、常年性项目     </t>
    </r>
    <r>
      <rPr>
        <sz val="10.5"/>
        <color theme="1"/>
        <rFont val="Wingdings"/>
        <charset val="134"/>
      </rPr>
      <t>þ</t>
    </r>
    <r>
      <rPr>
        <sz val="10.5"/>
        <color theme="1"/>
        <rFont val="宋体"/>
        <charset val="134"/>
      </rPr>
      <t xml:space="preserve">   2、延续性项目 □      3、一次性项目 □</t>
    </r>
  </si>
  <si>
    <t>年度财政资金总额</t>
  </si>
  <si>
    <r>
      <rPr>
        <sz val="10.5"/>
        <color theme="1"/>
        <rFont val="宋体"/>
        <charset val="134"/>
      </rPr>
      <t>年度
绩效
目标
（</t>
    </r>
    <r>
      <rPr>
        <sz val="10"/>
        <color theme="1"/>
        <rFont val="宋体"/>
        <charset val="134"/>
      </rPr>
      <t>80</t>
    </r>
    <r>
      <rPr>
        <sz val="10.5"/>
        <color theme="1"/>
        <rFont val="宋体"/>
        <charset val="134"/>
      </rPr>
      <t>分）</t>
    </r>
  </si>
  <si>
    <t>伙食补助标准　</t>
  </si>
  <si>
    <t>6600元/人/年</t>
  </si>
  <si>
    <t>补助在职教职工人次数数</t>
  </si>
  <si>
    <t>补助覆盖率</t>
  </si>
  <si>
    <t>保障教职工基本需求，提高教师生活质量　</t>
  </si>
  <si>
    <t>保障</t>
  </si>
  <si>
    <t>服务对象
满意度指标</t>
  </si>
  <si>
    <t>教职工满意度</t>
  </si>
  <si>
    <t>≥90%</t>
  </si>
  <si>
    <t>偏差大或目标未完成
原因分析</t>
  </si>
  <si>
    <t>进一步细化预算项目指标值，提高项目实施效果。</t>
  </si>
  <si>
    <t>2023年度武汉市吴家山第四中学区级公用经费项目绩效自评表</t>
  </si>
  <si>
    <t>公用经费生均标准</t>
  </si>
  <si>
    <t>1040元/生</t>
  </si>
  <si>
    <t>公用经费人数</t>
  </si>
  <si>
    <t>公用经费补助学校数</t>
  </si>
  <si>
    <t>保障学校日常运转　</t>
  </si>
  <si>
    <t>完成</t>
  </si>
  <si>
    <t>教育教学活动顺利开展</t>
  </si>
  <si>
    <t>顺利开展</t>
  </si>
  <si>
    <t>可持续
影响指标</t>
  </si>
  <si>
    <t>教育教学质量稳步提升</t>
  </si>
  <si>
    <t>提升</t>
  </si>
  <si>
    <t>师生满意率</t>
  </si>
  <si>
    <t>请款进度较慢。</t>
  </si>
  <si>
    <t>2023年度武汉市吴家山第四中学党建经费项目绩效自评表</t>
  </si>
  <si>
    <t>党员人均活动成本</t>
  </si>
  <si>
    <t>不低于200元/人</t>
  </si>
  <si>
    <t>党员培训人数</t>
  </si>
  <si>
    <t>培训合格率</t>
  </si>
  <si>
    <t>活动长效影响度及在全系统营造良好风气</t>
  </si>
  <si>
    <t>受益对象满意度</t>
  </si>
  <si>
    <t>2023年度武汉市吴家山第四中学援疆补贴项目绩效自评表</t>
  </si>
  <si>
    <r>
      <rPr>
        <sz val="10.5"/>
        <rFont val="宋体"/>
        <charset val="134"/>
      </rPr>
      <t>按上级拨付要求执行</t>
    </r>
  </si>
  <si>
    <t>5.54万元</t>
  </si>
  <si>
    <t>援疆教师补助人数</t>
  </si>
  <si>
    <t>援疆教师无责任事故</t>
  </si>
  <si>
    <r>
      <rPr>
        <sz val="10.5"/>
        <rFont val="宋体"/>
        <charset val="134"/>
      </rPr>
      <t>缓解偏远地区教资不足的压力　</t>
    </r>
  </si>
  <si>
    <r>
      <rPr>
        <sz val="10.5"/>
        <rFont val="宋体"/>
        <charset val="134"/>
      </rPr>
      <t>各类援疆、送教、补助对象满意度</t>
    </r>
  </si>
  <si>
    <t>2023年度武汉市吴家山第四中学教师待遇项目绩效自评表</t>
  </si>
  <si>
    <t>班主任补贴金额</t>
  </si>
  <si>
    <t>200元/月</t>
  </si>
  <si>
    <t>班主任人数</t>
  </si>
  <si>
    <t>2023年度武汉市吴家山第四中学临聘人员工资项目绩效自评表</t>
  </si>
  <si>
    <t>严格按文件执行</t>
  </si>
  <si>
    <t>按文件执行</t>
  </si>
  <si>
    <t>发放到位人数</t>
  </si>
  <si>
    <t>时效指标</t>
  </si>
  <si>
    <t>每月按时发放</t>
  </si>
  <si>
    <t>按时完成</t>
  </si>
  <si>
    <t>提高教育教学质量，促进教育发展</t>
  </si>
  <si>
    <t>提高</t>
  </si>
  <si>
    <t>教师满意度</t>
  </si>
  <si>
    <t>2023年度武汉市吴家山第四中学教师体检费项目绩效自评表</t>
  </si>
  <si>
    <t>满足各学校教学工作需求，确保学校教育教学工作正常进行</t>
  </si>
  <si>
    <t>确保</t>
  </si>
  <si>
    <t>2023年度武汉市吴家山第四中学教育教学工作经费（招办经费）项目绩效自评表</t>
  </si>
  <si>
    <t>建设不突破预算</t>
  </si>
  <si>
    <t>上级标准</t>
  </si>
  <si>
    <t>标准化考点正常运转考场数量</t>
  </si>
  <si>
    <t>验收合格率</t>
  </si>
  <si>
    <t>促进了平等竞争的机制</t>
  </si>
  <si>
    <t>2023年度武汉市吴家山第四中学体卫艺专项补助项目绩效自评表</t>
  </si>
  <si>
    <t>不超过预算</t>
  </si>
  <si>
    <t>9万元</t>
  </si>
  <si>
    <t>学生参加比赛次数</t>
  </si>
  <si>
    <t>参与实践与研究学校数</t>
  </si>
  <si>
    <t>促进东西湖区教育优质均衡发展</t>
  </si>
  <si>
    <t>持续推进</t>
  </si>
  <si>
    <t>学校内涵发展</t>
  </si>
  <si>
    <t>促进</t>
  </si>
  <si>
    <t>学生教育发展</t>
  </si>
  <si>
    <t>2023年度武汉市吴家山第四中学教育内涵发展及教学业务费项目绩效自评表</t>
  </si>
  <si>
    <t>班主任工作坊经费标准</t>
  </si>
  <si>
    <t>5万元</t>
  </si>
  <si>
    <t>班主任工作坊</t>
  </si>
  <si>
    <t>经费补助学校数</t>
  </si>
  <si>
    <t>德育教育质量稳步提升</t>
  </si>
  <si>
    <t>德育教育活动顺利开展</t>
  </si>
  <si>
    <t>2023年度武汉市吴家山第四中学教育发展保障中心项目绩效自评表</t>
  </si>
  <si>
    <t>单位名称： 武汉市吴家山第四中学                             填报日期：2024.4</t>
  </si>
  <si>
    <t>校舍维修</t>
  </si>
  <si>
    <t>教育质量稳步提升</t>
  </si>
  <si>
    <t>教育活动顺利开展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</si>
</sst>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 "/>
  </numFmts>
  <fonts count="44">
    <font>
      <sz val="11"/>
      <color theme="1"/>
      <name val="宋体"/>
      <charset val="134"/>
      <scheme val="minor"/>
    </font>
    <font>
      <sz val="18"/>
      <color theme="1"/>
      <name val="方正小标宋简体"/>
      <charset val="134"/>
    </font>
    <font>
      <sz val="11"/>
      <color theme="1"/>
      <name val="楷体_GB2312"/>
      <charset val="134"/>
    </font>
    <font>
      <sz val="10.5"/>
      <color theme="1"/>
      <name val="宋体"/>
      <charset val="134"/>
    </font>
    <font>
      <sz val="10"/>
      <color theme="1"/>
      <name val="宋体"/>
      <charset val="134"/>
    </font>
    <font>
      <sz val="10"/>
      <color theme="1"/>
      <name val="宋体"/>
      <charset val="134"/>
      <scheme val="minor"/>
    </font>
    <font>
      <sz val="10.5"/>
      <name val="宋体"/>
      <charset val="134"/>
    </font>
    <font>
      <sz val="10.5"/>
      <color rgb="FF000000"/>
      <name val="宋体"/>
      <charset val="134"/>
    </font>
    <font>
      <sz val="10"/>
      <color rgb="FF000000"/>
      <name val="宋体"/>
      <charset val="134"/>
    </font>
    <font>
      <sz val="10.5"/>
      <color theme="1"/>
      <name val="SimSun"/>
      <charset val="134"/>
    </font>
    <font>
      <sz val="10"/>
      <name val="宋体"/>
      <charset val="134"/>
    </font>
    <font>
      <sz val="20"/>
      <color theme="1"/>
      <name val="方正小标宋简体"/>
      <charset val="134"/>
    </font>
    <font>
      <sz val="12"/>
      <color rgb="FF000000"/>
      <name val="宋体"/>
      <charset val="134"/>
    </font>
    <font>
      <sz val="12"/>
      <color theme="1"/>
      <name val="宋体"/>
      <charset val="134"/>
    </font>
    <font>
      <sz val="11"/>
      <color theme="1"/>
      <name val="黑体"/>
      <charset val="134"/>
    </font>
    <font>
      <sz val="11"/>
      <color rgb="FFFF0000"/>
      <name val="宋体"/>
      <charset val="134"/>
      <scheme val="minor"/>
    </font>
    <font>
      <sz val="11"/>
      <name val="宋体"/>
      <charset val="134"/>
      <scheme val="minor"/>
    </font>
    <font>
      <sz val="22"/>
      <name val="方正小标宋简体"/>
      <charset val="134"/>
    </font>
    <font>
      <sz val="22"/>
      <name val="宋体"/>
      <charset val="134"/>
      <scheme val="minor"/>
    </font>
    <font>
      <sz val="12"/>
      <name val="宋体"/>
      <charset val="134"/>
    </font>
    <font>
      <sz val="11"/>
      <name val="黑体"/>
      <charset val="134"/>
    </font>
    <font>
      <sz val="11"/>
      <name val="宋体"/>
      <charset val="134"/>
    </font>
    <font>
      <b/>
      <sz val="11"/>
      <name val="宋体"/>
      <charset val="134"/>
      <scheme val="minor"/>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Wingding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rgb="FFE8EAEC"/>
      </right>
      <top style="thin">
        <color rgb="FFE8EAEC"/>
      </top>
      <bottom style="thin">
        <color rgb="FFE8EAE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9" fillId="0" borderId="0" applyProtection="0">
      <alignment vertical="center"/>
    </xf>
    <xf numFmtId="9" fontId="0" fillId="0" borderId="0" applyFont="0" applyFill="0" applyBorder="0" applyAlignment="0" applyProtection="0">
      <alignment vertical="center"/>
    </xf>
  </cellStyleXfs>
  <cellXfs count="11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3" fontId="3" fillId="0" borderId="1" xfId="0" applyNumberFormat="1" applyFont="1" applyBorder="1" applyAlignment="1">
      <alignment horizontal="left" vertical="center" wrapText="1"/>
    </xf>
    <xf numFmtId="176"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xf>
    <xf numFmtId="0" fontId="3" fillId="0" borderId="1" xfId="0" applyNumberFormat="1" applyFont="1" applyBorder="1" applyAlignment="1">
      <alignment horizontal="center" vertical="center" wrapText="1"/>
    </xf>
    <xf numFmtId="0" fontId="3" fillId="0"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43" fontId="3" fillId="0" borderId="1" xfId="0" applyNumberFormat="1" applyFont="1" applyBorder="1" applyAlignment="1">
      <alignment horizontal="center" vertical="center" wrapText="1"/>
    </xf>
    <xf numFmtId="0" fontId="4" fillId="0" borderId="6" xfId="49"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9" fontId="3" fillId="0" borderId="1" xfId="49" applyNumberFormat="1"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xf>
    <xf numFmtId="0" fontId="3" fillId="0" borderId="8" xfId="49" applyFont="1" applyFill="1" applyBorder="1" applyAlignment="1" applyProtection="1">
      <alignment horizontal="center" vertical="center" wrapText="1"/>
    </xf>
    <xf numFmtId="0" fontId="3" fillId="0" borderId="9"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43" fontId="3" fillId="0" borderId="1" xfId="0" applyNumberFormat="1" applyFont="1" applyBorder="1" applyAlignment="1">
      <alignment vertical="center" wrapText="1"/>
    </xf>
    <xf numFmtId="0" fontId="3" fillId="0" borderId="1" xfId="0" applyFont="1" applyFill="1" applyBorder="1" applyAlignment="1" applyProtection="1">
      <alignment horizontal="center" vertical="center"/>
    </xf>
    <xf numFmtId="9" fontId="9"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11" fillId="0" borderId="0" xfId="0" applyFont="1" applyAlignment="1">
      <alignment horizontal="center"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8" xfId="0" applyFont="1" applyFill="1" applyBorder="1" applyAlignment="1">
      <alignment vertical="center" wrapText="1"/>
    </xf>
    <xf numFmtId="9" fontId="6" fillId="0" borderId="1" xfId="0" applyNumberFormat="1" applyFont="1" applyFill="1" applyBorder="1" applyAlignment="1">
      <alignment horizontal="center" vertical="center" wrapText="1"/>
    </xf>
    <xf numFmtId="0" fontId="6" fillId="0" borderId="2" xfId="0" applyFont="1" applyFill="1" applyBorder="1" applyAlignment="1">
      <alignment vertical="center" wrapText="1"/>
    </xf>
    <xf numFmtId="9"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7" fillId="0" borderId="0" xfId="0" applyFont="1" applyAlignment="1">
      <alignment horizontal="justify"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6" fillId="0" borderId="1" xfId="0" applyFont="1" applyBorder="1">
      <alignment vertical="center"/>
    </xf>
    <xf numFmtId="0" fontId="16" fillId="0" borderId="1" xfId="0" applyFont="1" applyFill="1" applyBorder="1" applyAlignment="1" applyProtection="1">
      <alignment horizontal="center" vertical="center" wrapText="1"/>
    </xf>
    <xf numFmtId="43"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43" fontId="16" fillId="0" borderId="1" xfId="0" applyNumberFormat="1" applyFont="1" applyBorder="1" applyAlignment="1">
      <alignment horizontal="right" vertical="center"/>
    </xf>
    <xf numFmtId="176" fontId="16" fillId="0" borderId="1" xfId="0" applyNumberFormat="1" applyFont="1" applyBorder="1" applyAlignment="1">
      <alignment horizontal="center" vertical="center"/>
    </xf>
    <xf numFmtId="0" fontId="16" fillId="0" borderId="1" xfId="0" applyNumberFormat="1" applyFont="1" applyBorder="1" applyAlignment="1">
      <alignment horizontal="center" vertical="center"/>
    </xf>
    <xf numFmtId="176" fontId="16" fillId="0" borderId="1" xfId="0" applyNumberFormat="1" applyFont="1" applyBorder="1" applyAlignment="1">
      <alignment horizontal="right" vertical="center"/>
    </xf>
    <xf numFmtId="0" fontId="16" fillId="0" borderId="1" xfId="0" applyFont="1" applyBorder="1" applyAlignment="1">
      <alignment vertical="center" wrapText="1"/>
    </xf>
    <xf numFmtId="0" fontId="21" fillId="0" borderId="13" xfId="0" applyFont="1" applyFill="1" applyBorder="1" applyAlignment="1">
      <alignment horizontal="left" vertical="center" wrapText="1"/>
    </xf>
    <xf numFmtId="0" fontId="16" fillId="0" borderId="9" xfId="0" applyFont="1" applyFill="1" applyBorder="1" applyAlignment="1" applyProtection="1">
      <alignment horizontal="center" vertical="center" wrapText="1"/>
    </xf>
    <xf numFmtId="0" fontId="22" fillId="0" borderId="1" xfId="0" applyFont="1" applyBorder="1" applyAlignment="1">
      <alignment horizontal="center" vertical="center"/>
    </xf>
    <xf numFmtId="0" fontId="22" fillId="0" borderId="1" xfId="0" applyFont="1" applyBorder="1">
      <alignment vertical="center"/>
    </xf>
    <xf numFmtId="43" fontId="22" fillId="0" borderId="1" xfId="0" applyNumberFormat="1" applyFont="1" applyBorder="1" applyAlignment="1">
      <alignment horizontal="center" vertical="center"/>
    </xf>
    <xf numFmtId="43" fontId="22" fillId="0" borderId="1" xfId="0" applyNumberFormat="1" applyFont="1" applyBorder="1">
      <alignment vertical="center"/>
    </xf>
    <xf numFmtId="0" fontId="20" fillId="0" borderId="8"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6" fillId="0" borderId="1" xfId="0" applyFont="1" applyFill="1" applyBorder="1" applyAlignment="1" applyProtection="1">
      <alignment horizontal="center" vertical="center"/>
    </xf>
    <xf numFmtId="176" fontId="22" fillId="0" borderId="1" xfId="0" applyNumberFormat="1" applyFont="1" applyBorder="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lignment vertical="center"/>
    </xf>
    <xf numFmtId="9" fontId="18" fillId="0" borderId="0" xfId="50" applyFont="1" applyFill="1" applyBorder="1" applyAlignment="1">
      <alignment horizontal="center" vertical="center" wrapText="1"/>
    </xf>
    <xf numFmtId="0" fontId="18" fillId="0" borderId="0" xfId="0" applyFont="1" applyFill="1" applyBorder="1" applyAlignment="1">
      <alignment horizontal="left" vertical="center" wrapText="1"/>
    </xf>
    <xf numFmtId="9" fontId="19" fillId="0" borderId="0" xfId="50" applyFont="1" applyFill="1" applyBorder="1" applyAlignment="1">
      <alignment horizontal="center" vertical="center" wrapText="1"/>
    </xf>
    <xf numFmtId="9" fontId="20" fillId="0" borderId="1" xfId="50" applyFont="1" applyFill="1" applyBorder="1" applyAlignment="1">
      <alignment horizontal="center" vertical="center" wrapText="1"/>
    </xf>
    <xf numFmtId="10" fontId="0" fillId="0" borderId="1" xfId="0" applyNumberFormat="1" applyBorder="1" applyAlignment="1">
      <alignment horizontal="center" vertical="center"/>
    </xf>
    <xf numFmtId="0" fontId="23" fillId="0" borderId="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0" fillId="0" borderId="1" xfId="0" applyBorder="1" quotePrefix="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百分比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workbookViewId="0">
      <selection activeCell="P6" sqref="P6"/>
    </sheetView>
  </sheetViews>
  <sheetFormatPr defaultColWidth="9" defaultRowHeight="13.5" outlineLevelRow="4"/>
  <cols>
    <col min="8" max="8" width="9.75" customWidth="1"/>
    <col min="9" max="9" width="9.375"/>
  </cols>
  <sheetData>
    <row r="1" ht="27" spans="1:17">
      <c r="A1" s="78" t="s">
        <v>0</v>
      </c>
      <c r="B1" s="78"/>
      <c r="C1" s="78"/>
      <c r="D1" s="79"/>
      <c r="E1" s="79"/>
      <c r="F1" s="79"/>
      <c r="G1" s="79"/>
      <c r="H1" s="79"/>
      <c r="I1" s="79"/>
      <c r="J1" s="110"/>
      <c r="K1" s="111"/>
      <c r="L1" s="111"/>
      <c r="M1" s="111"/>
      <c r="N1" s="111"/>
      <c r="O1" s="111"/>
      <c r="P1" s="111"/>
      <c r="Q1" s="79"/>
    </row>
    <row r="2" ht="28.5" spans="1:17">
      <c r="A2" s="104" t="s">
        <v>1</v>
      </c>
      <c r="B2" s="104"/>
      <c r="C2" s="104"/>
      <c r="D2" s="105"/>
      <c r="E2" s="105"/>
      <c r="F2" s="106" t="s">
        <v>2</v>
      </c>
      <c r="G2" s="106"/>
      <c r="H2" s="106"/>
      <c r="I2" s="106"/>
      <c r="J2" s="112"/>
      <c r="K2" s="104"/>
      <c r="L2" s="104"/>
      <c r="M2" s="104"/>
      <c r="N2" s="104"/>
      <c r="O2" s="104"/>
      <c r="P2" s="104"/>
      <c r="Q2" s="105" t="s">
        <v>3</v>
      </c>
    </row>
    <row r="3" spans="1:17">
      <c r="A3" s="82" t="s">
        <v>4</v>
      </c>
      <c r="B3" s="81" t="s">
        <v>5</v>
      </c>
      <c r="C3" s="81" t="s">
        <v>6</v>
      </c>
      <c r="D3" s="81" t="s">
        <v>7</v>
      </c>
      <c r="E3" s="81" t="s">
        <v>8</v>
      </c>
      <c r="F3" s="82" t="s">
        <v>9</v>
      </c>
      <c r="G3" s="82"/>
      <c r="H3" s="82"/>
      <c r="I3" s="81" t="s">
        <v>10</v>
      </c>
      <c r="J3" s="113" t="s">
        <v>11</v>
      </c>
      <c r="K3" s="100" t="s">
        <v>12</v>
      </c>
      <c r="L3" s="100"/>
      <c r="M3" s="100"/>
      <c r="N3" s="100"/>
      <c r="O3" s="100"/>
      <c r="P3" s="101"/>
      <c r="Q3" s="115" t="s">
        <v>13</v>
      </c>
    </row>
    <row r="4" ht="40.5" spans="1:17">
      <c r="A4" s="82"/>
      <c r="B4" s="83"/>
      <c r="C4" s="83"/>
      <c r="D4" s="83"/>
      <c r="E4" s="83"/>
      <c r="F4" s="83" t="s">
        <v>14</v>
      </c>
      <c r="G4" s="83" t="s">
        <v>15</v>
      </c>
      <c r="H4" s="83" t="s">
        <v>16</v>
      </c>
      <c r="I4" s="83"/>
      <c r="J4" s="113"/>
      <c r="K4" s="101" t="s">
        <v>17</v>
      </c>
      <c r="L4" s="82" t="s">
        <v>18</v>
      </c>
      <c r="M4" s="82" t="s">
        <v>19</v>
      </c>
      <c r="N4" s="82" t="s">
        <v>20</v>
      </c>
      <c r="O4" s="82" t="s">
        <v>21</v>
      </c>
      <c r="P4" s="82" t="s">
        <v>22</v>
      </c>
      <c r="Q4" s="116"/>
    </row>
    <row r="5" ht="20" customHeight="1" spans="1:17">
      <c r="A5" s="107">
        <v>1</v>
      </c>
      <c r="B5" s="117" t="s">
        <v>23</v>
      </c>
      <c r="C5" s="108" t="s">
        <v>24</v>
      </c>
      <c r="D5" s="108" t="s">
        <v>25</v>
      </c>
      <c r="E5" s="107" t="s">
        <v>24</v>
      </c>
      <c r="F5" s="107">
        <v>7838.87</v>
      </c>
      <c r="G5" s="107">
        <f>H5-F5</f>
        <v>2461.75</v>
      </c>
      <c r="H5" s="109">
        <v>10300.62</v>
      </c>
      <c r="I5" s="109">
        <v>7898.22</v>
      </c>
      <c r="J5" s="114">
        <v>0.766771320561287</v>
      </c>
      <c r="K5" s="107">
        <v>15.34</v>
      </c>
      <c r="L5" s="107">
        <v>18</v>
      </c>
      <c r="M5" s="107">
        <v>19</v>
      </c>
      <c r="N5" s="107">
        <v>30</v>
      </c>
      <c r="O5" s="107">
        <v>10</v>
      </c>
      <c r="P5" s="107">
        <f>K5+L5+M5+N5+O5</f>
        <v>92.34</v>
      </c>
      <c r="Q5" s="107"/>
    </row>
  </sheetData>
  <mergeCells count="13">
    <mergeCell ref="A1:Q1"/>
    <mergeCell ref="A2:C2"/>
    <mergeCell ref="F2:I2"/>
    <mergeCell ref="F3:H3"/>
    <mergeCell ref="K3:P3"/>
    <mergeCell ref="A3:A4"/>
    <mergeCell ref="B3:B4"/>
    <mergeCell ref="C3:C4"/>
    <mergeCell ref="D3:D4"/>
    <mergeCell ref="E3:E4"/>
    <mergeCell ref="I3:I4"/>
    <mergeCell ref="J3:J4"/>
    <mergeCell ref="Q3:Q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view="pageBreakPreview" zoomScaleNormal="100" workbookViewId="0">
      <selection activeCell="J21" sqref="J21"/>
    </sheetView>
  </sheetViews>
  <sheetFormatPr defaultColWidth="9" defaultRowHeight="13.5" outlineLevelCol="7"/>
  <cols>
    <col min="3" max="3" width="9.875" customWidth="1"/>
    <col min="8" max="8" width="15" customWidth="1"/>
  </cols>
  <sheetData>
    <row r="1" ht="50" customHeight="1" spans="1:8">
      <c r="A1" s="1" t="s">
        <v>165</v>
      </c>
      <c r="B1" s="1"/>
      <c r="C1" s="1"/>
      <c r="D1" s="1"/>
      <c r="E1" s="1"/>
      <c r="F1" s="1"/>
      <c r="G1" s="1"/>
      <c r="H1" s="1"/>
    </row>
    <row r="2" ht="30" customHeight="1" spans="1:8">
      <c r="A2" s="2" t="s">
        <v>100</v>
      </c>
      <c r="B2" s="2"/>
      <c r="C2" s="2"/>
      <c r="D2" s="2"/>
      <c r="E2" s="2"/>
      <c r="F2" s="2"/>
      <c r="G2" s="2"/>
      <c r="H2" s="2"/>
    </row>
    <row r="3" ht="30" customHeight="1" spans="1:8">
      <c r="A3" s="3" t="s">
        <v>7</v>
      </c>
      <c r="B3" s="3"/>
      <c r="C3" s="4" t="s">
        <v>45</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17.19</v>
      </c>
      <c r="E9" s="12">
        <v>0</v>
      </c>
      <c r="F9" s="13">
        <f>E9/D9</f>
        <v>0</v>
      </c>
      <c r="G9" s="3">
        <f>ROUND(20*F9,2)</f>
        <v>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24" t="s">
        <v>75</v>
      </c>
      <c r="D11" s="24" t="s">
        <v>156</v>
      </c>
      <c r="E11" s="24"/>
      <c r="F11" s="24" t="s">
        <v>157</v>
      </c>
      <c r="G11" s="24" t="s">
        <v>157</v>
      </c>
      <c r="H11" s="3">
        <v>20</v>
      </c>
    </row>
    <row r="12" ht="30" customHeight="1" spans="1:8">
      <c r="A12" s="15"/>
      <c r="B12" s="3" t="s">
        <v>19</v>
      </c>
      <c r="C12" s="19" t="s">
        <v>77</v>
      </c>
      <c r="D12" s="24" t="s">
        <v>158</v>
      </c>
      <c r="E12" s="24"/>
      <c r="F12" s="24">
        <v>287</v>
      </c>
      <c r="G12" s="24">
        <v>287</v>
      </c>
      <c r="H12" s="20">
        <v>10</v>
      </c>
    </row>
    <row r="13" ht="30" customHeight="1" spans="1:8">
      <c r="A13" s="15"/>
      <c r="B13" s="3"/>
      <c r="C13" s="41" t="s">
        <v>159</v>
      </c>
      <c r="D13" s="42" t="s">
        <v>161</v>
      </c>
      <c r="E13" s="43"/>
      <c r="F13" s="44" t="s">
        <v>161</v>
      </c>
      <c r="G13" s="24" t="s">
        <v>161</v>
      </c>
      <c r="H13" s="18">
        <v>8</v>
      </c>
    </row>
    <row r="14" ht="44" customHeight="1" spans="1:8">
      <c r="A14" s="15"/>
      <c r="B14" s="3" t="s">
        <v>20</v>
      </c>
      <c r="C14" s="24" t="s">
        <v>81</v>
      </c>
      <c r="D14" s="24" t="s">
        <v>166</v>
      </c>
      <c r="E14" s="24"/>
      <c r="F14" s="24" t="s">
        <v>167</v>
      </c>
      <c r="G14" s="24" t="s">
        <v>167</v>
      </c>
      <c r="H14" s="4">
        <v>14</v>
      </c>
    </row>
    <row r="15" ht="30" customHeight="1" spans="1:8">
      <c r="A15" s="15"/>
      <c r="B15" s="3"/>
      <c r="C15" s="24" t="s">
        <v>132</v>
      </c>
      <c r="D15" s="24" t="s">
        <v>162</v>
      </c>
      <c r="E15" s="24"/>
      <c r="F15" s="24" t="s">
        <v>163</v>
      </c>
      <c r="G15" s="24" t="s">
        <v>163</v>
      </c>
      <c r="H15" s="4">
        <v>14</v>
      </c>
    </row>
    <row r="16" ht="30" customHeight="1" spans="1:8">
      <c r="A16" s="15"/>
      <c r="B16" s="3" t="s">
        <v>21</v>
      </c>
      <c r="C16" s="24" t="s">
        <v>118</v>
      </c>
      <c r="D16" s="24" t="s">
        <v>164</v>
      </c>
      <c r="E16" s="24"/>
      <c r="F16" s="24" t="s">
        <v>120</v>
      </c>
      <c r="G16" s="40">
        <v>0.95</v>
      </c>
      <c r="H16" s="4">
        <v>8</v>
      </c>
    </row>
    <row r="17" ht="30" customHeight="1" spans="1:8">
      <c r="A17" s="3" t="s">
        <v>91</v>
      </c>
      <c r="B17" s="3">
        <f>G9+H11+H12+H13+H14+H15+H16</f>
        <v>74</v>
      </c>
      <c r="C17" s="3"/>
      <c r="D17" s="3"/>
      <c r="E17" s="3"/>
      <c r="F17" s="3"/>
      <c r="G17" s="3"/>
      <c r="H17" s="3"/>
    </row>
    <row r="18" ht="30" customHeight="1" spans="1:8">
      <c r="A18" s="3" t="s">
        <v>121</v>
      </c>
      <c r="B18" s="3"/>
      <c r="C18" s="5" t="s">
        <v>35</v>
      </c>
      <c r="D18" s="5"/>
      <c r="E18" s="5"/>
      <c r="F18" s="5"/>
      <c r="G18" s="5"/>
      <c r="H18" s="5"/>
    </row>
    <row r="19" ht="30" customHeight="1" spans="1:8">
      <c r="A19" s="3" t="s">
        <v>94</v>
      </c>
      <c r="B19" s="3"/>
      <c r="C19" s="5" t="s">
        <v>122</v>
      </c>
      <c r="D19" s="5"/>
      <c r="E19" s="5"/>
      <c r="F19" s="5"/>
      <c r="G19" s="5"/>
      <c r="H19" s="5"/>
    </row>
    <row r="20" ht="167" customHeight="1" spans="1:8">
      <c r="A20" s="3" t="s">
        <v>96</v>
      </c>
      <c r="B20" s="3"/>
      <c r="C20" s="3" t="s">
        <v>97</v>
      </c>
      <c r="D20" s="3"/>
      <c r="E20" s="3"/>
      <c r="F20" s="3"/>
      <c r="G20" s="3"/>
      <c r="H20" s="3"/>
    </row>
    <row r="21" ht="140" customHeight="1" spans="1:8">
      <c r="A21" s="25" t="s">
        <v>98</v>
      </c>
      <c r="B21" s="26"/>
      <c r="C21" s="26"/>
      <c r="D21" s="26"/>
      <c r="E21" s="26"/>
      <c r="F21" s="26"/>
      <c r="G21" s="26"/>
      <c r="H21" s="26"/>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3"/>
    <mergeCell ref="B14:B15"/>
    <mergeCell ref="A8:B9"/>
  </mergeCells>
  <printOptions horizontalCentered="1"/>
  <pageMargins left="0.751388888888889" right="0.751388888888889" top="0.393055555555556" bottom="0.196527777777778" header="0.5" footer="0.5"/>
  <pageSetup paperSize="9" scale="98" orientation="portrait" horizontalDpi="600"/>
  <headerFooter/>
  <rowBreaks count="1" manualBreakCount="1">
    <brk id="20"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12" workbookViewId="0">
      <selection activeCell="J11" sqref="J11"/>
    </sheetView>
  </sheetViews>
  <sheetFormatPr defaultColWidth="9" defaultRowHeight="13.5" outlineLevelCol="7"/>
  <cols>
    <col min="3" max="3" width="10.625" customWidth="1"/>
    <col min="8" max="8" width="15.75" customWidth="1"/>
  </cols>
  <sheetData>
    <row r="1" ht="50" customHeight="1" spans="1:8">
      <c r="A1" s="1" t="s">
        <v>168</v>
      </c>
      <c r="B1" s="1"/>
      <c r="C1" s="1"/>
      <c r="D1" s="1"/>
      <c r="E1" s="1"/>
      <c r="F1" s="1"/>
      <c r="G1" s="1"/>
      <c r="H1" s="1"/>
    </row>
    <row r="2" ht="30" customHeight="1" spans="1:8">
      <c r="A2" s="2" t="s">
        <v>100</v>
      </c>
      <c r="B2" s="2"/>
      <c r="C2" s="2"/>
      <c r="D2" s="2"/>
      <c r="E2" s="2"/>
      <c r="F2" s="2"/>
      <c r="G2" s="2"/>
      <c r="H2" s="2"/>
    </row>
    <row r="3" ht="30" customHeight="1" spans="1:8">
      <c r="A3" s="3" t="s">
        <v>7</v>
      </c>
      <c r="B3" s="3"/>
      <c r="C3" s="4" t="s">
        <v>47</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54.42</v>
      </c>
      <c r="E9" s="12">
        <v>52.9</v>
      </c>
      <c r="F9" s="13">
        <f>E9/D9</f>
        <v>0.972069092245498</v>
      </c>
      <c r="G9" s="3">
        <f>ROUND(20*F9,2)</f>
        <v>19.44</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24" t="s">
        <v>75</v>
      </c>
      <c r="D11" s="36" t="s">
        <v>169</v>
      </c>
      <c r="E11" s="37"/>
      <c r="F11" s="24" t="s">
        <v>170</v>
      </c>
      <c r="G11" s="24" t="s">
        <v>170</v>
      </c>
      <c r="H11" s="3">
        <v>20</v>
      </c>
    </row>
    <row r="12" ht="30" customHeight="1" spans="1:8">
      <c r="A12" s="15"/>
      <c r="B12" s="3" t="s">
        <v>19</v>
      </c>
      <c r="C12" s="19" t="s">
        <v>77</v>
      </c>
      <c r="D12" s="38" t="s">
        <v>171</v>
      </c>
      <c r="E12" s="39"/>
      <c r="F12" s="24">
        <v>1</v>
      </c>
      <c r="G12" s="24">
        <v>1</v>
      </c>
      <c r="H12" s="20">
        <v>10</v>
      </c>
    </row>
    <row r="13" ht="30" customHeight="1" spans="1:8">
      <c r="A13" s="15"/>
      <c r="B13" s="3"/>
      <c r="C13" s="28" t="s">
        <v>79</v>
      </c>
      <c r="D13" s="36" t="s">
        <v>172</v>
      </c>
      <c r="E13" s="37"/>
      <c r="F13" s="40">
        <v>1</v>
      </c>
      <c r="G13" s="40">
        <v>1</v>
      </c>
      <c r="H13" s="18">
        <v>10</v>
      </c>
    </row>
    <row r="14" ht="30" customHeight="1" spans="1:8">
      <c r="A14" s="15"/>
      <c r="B14" s="3" t="s">
        <v>20</v>
      </c>
      <c r="C14" s="24" t="s">
        <v>132</v>
      </c>
      <c r="D14" s="36" t="s">
        <v>173</v>
      </c>
      <c r="E14" s="37"/>
      <c r="F14" s="24" t="s">
        <v>120</v>
      </c>
      <c r="G14" s="40">
        <v>0.95</v>
      </c>
      <c r="H14" s="4">
        <v>30</v>
      </c>
    </row>
    <row r="15" ht="30" customHeight="1" spans="1:8">
      <c r="A15" s="15"/>
      <c r="B15" s="3" t="s">
        <v>21</v>
      </c>
      <c r="C15" s="24" t="s">
        <v>118</v>
      </c>
      <c r="D15" s="24" t="s">
        <v>143</v>
      </c>
      <c r="E15" s="24"/>
      <c r="F15" s="24" t="s">
        <v>120</v>
      </c>
      <c r="G15" s="40">
        <v>0.95</v>
      </c>
      <c r="H15" s="24">
        <v>10</v>
      </c>
    </row>
    <row r="16" ht="30" customHeight="1" spans="1:8">
      <c r="A16" s="3" t="s">
        <v>91</v>
      </c>
      <c r="B16" s="3">
        <f>G9+H11+H12+H13+H14+H15</f>
        <v>99.44</v>
      </c>
      <c r="C16" s="3"/>
      <c r="D16" s="3"/>
      <c r="E16" s="3"/>
      <c r="F16" s="3"/>
      <c r="G16" s="3"/>
      <c r="H16" s="3"/>
    </row>
    <row r="17" ht="30" customHeight="1" spans="1:8">
      <c r="A17" s="3" t="s">
        <v>121</v>
      </c>
      <c r="B17" s="3"/>
      <c r="C17" s="5" t="s">
        <v>93</v>
      </c>
      <c r="D17" s="5"/>
      <c r="E17" s="5"/>
      <c r="F17" s="5"/>
      <c r="G17" s="5"/>
      <c r="H17" s="5"/>
    </row>
    <row r="18" ht="30" customHeight="1" spans="1:8">
      <c r="A18" s="3" t="s">
        <v>94</v>
      </c>
      <c r="B18" s="3"/>
      <c r="C18" s="5" t="s">
        <v>122</v>
      </c>
      <c r="D18" s="5"/>
      <c r="E18" s="5"/>
      <c r="F18" s="5"/>
      <c r="G18" s="5"/>
      <c r="H18" s="5"/>
    </row>
    <row r="19" ht="167" customHeight="1" spans="1:8">
      <c r="A19" s="3" t="s">
        <v>96</v>
      </c>
      <c r="B19" s="3"/>
      <c r="C19" s="3" t="s">
        <v>97</v>
      </c>
      <c r="D19" s="3"/>
      <c r="E19" s="3"/>
      <c r="F19" s="3"/>
      <c r="G19" s="3"/>
      <c r="H19" s="3"/>
    </row>
    <row r="20" ht="140" customHeight="1" spans="1:8">
      <c r="A20" s="25" t="s">
        <v>98</v>
      </c>
      <c r="B20" s="26"/>
      <c r="C20" s="26"/>
      <c r="D20" s="26"/>
      <c r="E20" s="26"/>
      <c r="F20" s="26"/>
      <c r="G20" s="26"/>
      <c r="H20" s="26"/>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0.786805555555556" bottom="0.39305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view="pageBreakPreview" zoomScaleNormal="100" topLeftCell="A19" workbookViewId="0">
      <selection activeCell="K5" sqref="K5"/>
    </sheetView>
  </sheetViews>
  <sheetFormatPr defaultColWidth="9" defaultRowHeight="13.5" outlineLevelCol="7"/>
  <cols>
    <col min="3" max="3" width="11.5" customWidth="1"/>
    <col min="8" max="8" width="15" customWidth="1"/>
  </cols>
  <sheetData>
    <row r="1" ht="50" customHeight="1" spans="1:8">
      <c r="A1" s="1" t="s">
        <v>174</v>
      </c>
      <c r="B1" s="1"/>
      <c r="C1" s="1"/>
      <c r="D1" s="1"/>
      <c r="E1" s="1"/>
      <c r="F1" s="1"/>
      <c r="G1" s="1"/>
      <c r="H1" s="1"/>
    </row>
    <row r="2" ht="30" customHeight="1" spans="1:8">
      <c r="A2" s="2" t="s">
        <v>100</v>
      </c>
      <c r="B2" s="2"/>
      <c r="C2" s="2"/>
      <c r="D2" s="2"/>
      <c r="E2" s="2"/>
      <c r="F2" s="2"/>
      <c r="G2" s="2"/>
      <c r="H2" s="2"/>
    </row>
    <row r="3" ht="30" customHeight="1" spans="1:8">
      <c r="A3" s="3" t="s">
        <v>7</v>
      </c>
      <c r="B3" s="3"/>
      <c r="C3" s="4" t="s">
        <v>49</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9</v>
      </c>
      <c r="E9" s="12">
        <v>9</v>
      </c>
      <c r="F9" s="13">
        <f>E9/D9</f>
        <v>1</v>
      </c>
      <c r="G9" s="3">
        <f>ROUND(20*F9,2)</f>
        <v>20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30" t="s">
        <v>175</v>
      </c>
      <c r="E11" s="31"/>
      <c r="F11" s="4" t="s">
        <v>176</v>
      </c>
      <c r="G11" s="4" t="s">
        <v>176</v>
      </c>
      <c r="H11" s="3">
        <v>20</v>
      </c>
    </row>
    <row r="12" ht="30" customHeight="1" spans="1:8">
      <c r="A12" s="15"/>
      <c r="B12" s="3" t="s">
        <v>19</v>
      </c>
      <c r="C12" s="19" t="s">
        <v>77</v>
      </c>
      <c r="D12" s="32" t="s">
        <v>177</v>
      </c>
      <c r="E12" s="33"/>
      <c r="F12" s="4">
        <v>5</v>
      </c>
      <c r="G12" s="4">
        <v>5</v>
      </c>
      <c r="H12" s="20">
        <v>10</v>
      </c>
    </row>
    <row r="13" ht="30" customHeight="1" spans="1:8">
      <c r="A13" s="15"/>
      <c r="B13" s="3"/>
      <c r="C13" s="28"/>
      <c r="D13" s="32" t="s">
        <v>178</v>
      </c>
      <c r="E13" s="33"/>
      <c r="F13" s="18">
        <v>1</v>
      </c>
      <c r="G13" s="18">
        <v>1</v>
      </c>
      <c r="H13" s="18">
        <v>10</v>
      </c>
    </row>
    <row r="14" ht="30" customHeight="1" spans="1:8">
      <c r="A14" s="15"/>
      <c r="B14" s="3" t="s">
        <v>20</v>
      </c>
      <c r="C14" s="21" t="s">
        <v>132</v>
      </c>
      <c r="D14" s="34" t="s">
        <v>179</v>
      </c>
      <c r="E14" s="35"/>
      <c r="F14" s="30" t="s">
        <v>180</v>
      </c>
      <c r="G14" s="30" t="s">
        <v>180</v>
      </c>
      <c r="H14" s="4">
        <v>10</v>
      </c>
    </row>
    <row r="15" ht="30" customHeight="1" spans="1:8">
      <c r="A15" s="15"/>
      <c r="B15" s="3"/>
      <c r="C15" s="22" t="s">
        <v>81</v>
      </c>
      <c r="D15" s="32" t="s">
        <v>181</v>
      </c>
      <c r="E15" s="33"/>
      <c r="F15" s="4" t="s">
        <v>182</v>
      </c>
      <c r="G15" s="4" t="s">
        <v>182</v>
      </c>
      <c r="H15" s="4">
        <v>10</v>
      </c>
    </row>
    <row r="16" ht="30" customHeight="1" spans="1:8">
      <c r="A16" s="15"/>
      <c r="B16" s="3"/>
      <c r="C16" s="21"/>
      <c r="D16" s="32" t="s">
        <v>183</v>
      </c>
      <c r="E16" s="33"/>
      <c r="F16" s="4" t="s">
        <v>163</v>
      </c>
      <c r="G16" s="4" t="s">
        <v>163</v>
      </c>
      <c r="H16" s="4">
        <v>10</v>
      </c>
    </row>
    <row r="17" ht="30" customHeight="1" spans="1:8">
      <c r="A17" s="15"/>
      <c r="B17" s="3" t="s">
        <v>21</v>
      </c>
      <c r="C17" s="4" t="s">
        <v>118</v>
      </c>
      <c r="D17" s="21" t="s">
        <v>135</v>
      </c>
      <c r="E17" s="21"/>
      <c r="F17" s="4" t="s">
        <v>120</v>
      </c>
      <c r="G17" s="23">
        <v>0.95</v>
      </c>
      <c r="H17" s="24">
        <v>10</v>
      </c>
    </row>
    <row r="18" ht="30" customHeight="1" spans="1:8">
      <c r="A18" s="3" t="s">
        <v>91</v>
      </c>
      <c r="B18" s="3">
        <f>G9+H11+H12+H13+H14+H15+H16+H17</f>
        <v>100</v>
      </c>
      <c r="C18" s="3"/>
      <c r="D18" s="3"/>
      <c r="E18" s="3"/>
      <c r="F18" s="3"/>
      <c r="G18" s="3"/>
      <c r="H18" s="3"/>
    </row>
    <row r="19" ht="30" customHeight="1" spans="1:8">
      <c r="A19" s="3" t="s">
        <v>121</v>
      </c>
      <c r="B19" s="3"/>
      <c r="C19" s="5" t="s">
        <v>93</v>
      </c>
      <c r="D19" s="5"/>
      <c r="E19" s="5"/>
      <c r="F19" s="5"/>
      <c r="G19" s="5"/>
      <c r="H19" s="5"/>
    </row>
    <row r="20" ht="30" customHeight="1" spans="1:8">
      <c r="A20" s="3" t="s">
        <v>94</v>
      </c>
      <c r="B20" s="3"/>
      <c r="C20" s="5" t="s">
        <v>122</v>
      </c>
      <c r="D20" s="5"/>
      <c r="E20" s="5"/>
      <c r="F20" s="5"/>
      <c r="G20" s="5"/>
      <c r="H20" s="5"/>
    </row>
    <row r="21" ht="167" customHeight="1" spans="1:8">
      <c r="A21" s="3" t="s">
        <v>96</v>
      </c>
      <c r="B21" s="3"/>
      <c r="C21" s="3" t="s">
        <v>97</v>
      </c>
      <c r="D21" s="3"/>
      <c r="E21" s="3"/>
      <c r="F21" s="3"/>
      <c r="G21" s="3"/>
      <c r="H21" s="3"/>
    </row>
    <row r="22" ht="140" customHeight="1" spans="1:8">
      <c r="A22" s="25" t="s">
        <v>98</v>
      </c>
      <c r="B22" s="26"/>
      <c r="C22" s="26"/>
      <c r="D22" s="26"/>
      <c r="E22" s="26"/>
      <c r="F22" s="26"/>
      <c r="G22" s="26"/>
      <c r="H22" s="26"/>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3"/>
    <mergeCell ref="B14:B16"/>
    <mergeCell ref="C15:C16"/>
    <mergeCell ref="A8:B9"/>
  </mergeCells>
  <printOptions horizontalCentered="1"/>
  <pageMargins left="0.751388888888889" right="0.751388888888889" top="1" bottom="1" header="0.5" footer="0.5"/>
  <pageSetup paperSize="9" scale="88" orientation="portrait" horizontalDpi="600"/>
  <headerFooter/>
  <rowBreaks count="1" manualBreakCount="1">
    <brk id="21"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view="pageBreakPreview" zoomScaleNormal="100" topLeftCell="A5" workbookViewId="0">
      <selection activeCell="K6" sqref="K6"/>
    </sheetView>
  </sheetViews>
  <sheetFormatPr defaultColWidth="9" defaultRowHeight="13.5" outlineLevelCol="7"/>
  <cols>
    <col min="3" max="3" width="10.5" customWidth="1"/>
    <col min="8" max="8" width="14.625" customWidth="1"/>
  </cols>
  <sheetData>
    <row r="1" ht="50" customHeight="1" spans="1:8">
      <c r="A1" s="1" t="s">
        <v>184</v>
      </c>
      <c r="B1" s="1"/>
      <c r="C1" s="1"/>
      <c r="D1" s="1"/>
      <c r="E1" s="1"/>
      <c r="F1" s="1"/>
      <c r="G1" s="1"/>
      <c r="H1" s="1"/>
    </row>
    <row r="2" ht="30" customHeight="1" spans="1:8">
      <c r="A2" s="2" t="s">
        <v>100</v>
      </c>
      <c r="B2" s="2"/>
      <c r="C2" s="2"/>
      <c r="D2" s="2"/>
      <c r="E2" s="2"/>
      <c r="F2" s="2"/>
      <c r="G2" s="2"/>
      <c r="H2" s="2"/>
    </row>
    <row r="3" ht="30" customHeight="1" spans="1:8">
      <c r="A3" s="3" t="s">
        <v>7</v>
      </c>
      <c r="B3" s="3"/>
      <c r="C3" s="4" t="s">
        <v>51</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5</v>
      </c>
      <c r="E9" s="12">
        <v>5</v>
      </c>
      <c r="F9" s="13">
        <f>E9/D9</f>
        <v>1</v>
      </c>
      <c r="G9" s="3">
        <f>ROUND(20*F9,2)</f>
        <v>20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4" t="s">
        <v>185</v>
      </c>
      <c r="E11" s="4"/>
      <c r="F11" s="4" t="s">
        <v>186</v>
      </c>
      <c r="G11" s="4" t="s">
        <v>186</v>
      </c>
      <c r="H11" s="3">
        <v>20</v>
      </c>
    </row>
    <row r="12" ht="30" customHeight="1" spans="1:8">
      <c r="A12" s="15"/>
      <c r="B12" s="3" t="s">
        <v>19</v>
      </c>
      <c r="C12" s="19" t="s">
        <v>77</v>
      </c>
      <c r="D12" s="4" t="s">
        <v>187</v>
      </c>
      <c r="E12" s="4"/>
      <c r="F12" s="4">
        <v>1</v>
      </c>
      <c r="G12" s="4">
        <v>1</v>
      </c>
      <c r="H12" s="20">
        <v>10</v>
      </c>
    </row>
    <row r="13" ht="30" customHeight="1" spans="1:8">
      <c r="A13" s="15"/>
      <c r="B13" s="3"/>
      <c r="C13" s="28"/>
      <c r="D13" s="16" t="s">
        <v>188</v>
      </c>
      <c r="E13" s="17"/>
      <c r="F13" s="18">
        <v>1</v>
      </c>
      <c r="G13" s="18">
        <v>1</v>
      </c>
      <c r="H13" s="18">
        <v>10</v>
      </c>
    </row>
    <row r="14" ht="30" customHeight="1" spans="1:8">
      <c r="A14" s="15"/>
      <c r="B14" s="3" t="s">
        <v>20</v>
      </c>
      <c r="C14" s="21" t="s">
        <v>132</v>
      </c>
      <c r="D14" s="16" t="s">
        <v>189</v>
      </c>
      <c r="E14" s="17"/>
      <c r="F14" s="4" t="s">
        <v>134</v>
      </c>
      <c r="G14" s="4" t="s">
        <v>134</v>
      </c>
      <c r="H14" s="4">
        <v>10</v>
      </c>
    </row>
    <row r="15" ht="30" customHeight="1" spans="1:8">
      <c r="A15" s="15"/>
      <c r="B15" s="3"/>
      <c r="C15" s="29" t="s">
        <v>81</v>
      </c>
      <c r="D15" s="16" t="s">
        <v>190</v>
      </c>
      <c r="E15" s="17"/>
      <c r="F15" s="4" t="s">
        <v>131</v>
      </c>
      <c r="G15" s="4" t="s">
        <v>131</v>
      </c>
      <c r="H15" s="4">
        <v>10</v>
      </c>
    </row>
    <row r="16" ht="30" customHeight="1" spans="1:8">
      <c r="A16" s="15"/>
      <c r="B16" s="3"/>
      <c r="C16" s="29"/>
      <c r="D16" s="4" t="s">
        <v>128</v>
      </c>
      <c r="E16" s="4"/>
      <c r="F16" s="4" t="s">
        <v>129</v>
      </c>
      <c r="G16" s="4" t="s">
        <v>129</v>
      </c>
      <c r="H16" s="4">
        <v>10</v>
      </c>
    </row>
    <row r="17" ht="30" customHeight="1" spans="1:8">
      <c r="A17" s="15"/>
      <c r="B17" s="3" t="s">
        <v>21</v>
      </c>
      <c r="C17" s="4" t="s">
        <v>118</v>
      </c>
      <c r="D17" s="4" t="s">
        <v>135</v>
      </c>
      <c r="E17" s="4"/>
      <c r="F17" s="4" t="s">
        <v>120</v>
      </c>
      <c r="G17" s="23">
        <v>0.95</v>
      </c>
      <c r="H17" s="24">
        <v>10</v>
      </c>
    </row>
    <row r="18" ht="30" customHeight="1" spans="1:8">
      <c r="A18" s="3" t="s">
        <v>91</v>
      </c>
      <c r="B18" s="3">
        <f>G9+H11+H12+H13+H14+H15+H16+H17</f>
        <v>100</v>
      </c>
      <c r="C18" s="3"/>
      <c r="D18" s="3"/>
      <c r="E18" s="3"/>
      <c r="F18" s="3"/>
      <c r="G18" s="3"/>
      <c r="H18" s="3"/>
    </row>
    <row r="19" ht="30" customHeight="1" spans="1:8">
      <c r="A19" s="3" t="s">
        <v>121</v>
      </c>
      <c r="B19" s="3"/>
      <c r="C19" s="5" t="s">
        <v>93</v>
      </c>
      <c r="D19" s="5"/>
      <c r="E19" s="5"/>
      <c r="F19" s="5"/>
      <c r="G19" s="5"/>
      <c r="H19" s="5"/>
    </row>
    <row r="20" ht="30" customHeight="1" spans="1:8">
      <c r="A20" s="3" t="s">
        <v>94</v>
      </c>
      <c r="B20" s="3"/>
      <c r="C20" s="5" t="s">
        <v>122</v>
      </c>
      <c r="D20" s="5"/>
      <c r="E20" s="5"/>
      <c r="F20" s="5"/>
      <c r="G20" s="5"/>
      <c r="H20" s="5"/>
    </row>
    <row r="21" ht="167" customHeight="1" spans="1:8">
      <c r="A21" s="3" t="s">
        <v>96</v>
      </c>
      <c r="B21" s="3"/>
      <c r="C21" s="3" t="s">
        <v>97</v>
      </c>
      <c r="D21" s="3"/>
      <c r="E21" s="3"/>
      <c r="F21" s="3"/>
      <c r="G21" s="3"/>
      <c r="H21" s="3"/>
    </row>
    <row r="22" ht="140" customHeight="1" spans="1:8">
      <c r="A22" s="25" t="s">
        <v>98</v>
      </c>
      <c r="B22" s="26"/>
      <c r="C22" s="26"/>
      <c r="D22" s="26"/>
      <c r="E22" s="26"/>
      <c r="F22" s="26"/>
      <c r="G22" s="26"/>
      <c r="H22" s="26"/>
    </row>
  </sheetData>
  <mergeCells count="3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3"/>
    <mergeCell ref="B14:B16"/>
    <mergeCell ref="A8:B9"/>
  </mergeCells>
  <printOptions horizontalCentered="1"/>
  <pageMargins left="0.751388888888889" right="0.751388888888889" top="1" bottom="1" header="0.5" footer="0.5"/>
  <pageSetup paperSize="9" scale="88" orientation="portrait" horizontalDpi="600"/>
  <headerFooter/>
  <rowBreaks count="1" manualBreakCount="1">
    <brk id="21"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view="pageBreakPreview" zoomScaleNormal="100" topLeftCell="A16" workbookViewId="0">
      <selection activeCell="K20" sqref="K20"/>
    </sheetView>
  </sheetViews>
  <sheetFormatPr defaultColWidth="9" defaultRowHeight="13.5" outlineLevelCol="7"/>
  <cols>
    <col min="2" max="2" width="10.875" customWidth="1"/>
    <col min="3" max="3" width="10.625" customWidth="1"/>
    <col min="8" max="8" width="14.625" customWidth="1"/>
  </cols>
  <sheetData>
    <row r="1" ht="50" customHeight="1" spans="1:8">
      <c r="A1" s="1" t="s">
        <v>191</v>
      </c>
      <c r="B1" s="1"/>
      <c r="C1" s="1"/>
      <c r="D1" s="1"/>
      <c r="E1" s="1"/>
      <c r="F1" s="1"/>
      <c r="G1" s="1"/>
      <c r="H1" s="1"/>
    </row>
    <row r="2" ht="30" customHeight="1" spans="1:8">
      <c r="A2" s="2" t="s">
        <v>192</v>
      </c>
      <c r="B2" s="2"/>
      <c r="C2" s="2"/>
      <c r="D2" s="2"/>
      <c r="E2" s="2"/>
      <c r="F2" s="2"/>
      <c r="G2" s="2"/>
      <c r="H2" s="2"/>
    </row>
    <row r="3" ht="30" customHeight="1" spans="1:8">
      <c r="A3" s="3" t="s">
        <v>7</v>
      </c>
      <c r="B3" s="3"/>
      <c r="C3" s="4" t="s">
        <v>53</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11">
        <v>50.48</v>
      </c>
      <c r="E9" s="12">
        <v>0</v>
      </c>
      <c r="F9" s="13">
        <f>E9/D9</f>
        <v>0</v>
      </c>
      <c r="G9" s="3">
        <f>ROUND(20*F9,2)</f>
        <v>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16" t="s">
        <v>188</v>
      </c>
      <c r="E11" s="17"/>
      <c r="F11" s="18">
        <v>1</v>
      </c>
      <c r="G11" s="18">
        <v>1</v>
      </c>
      <c r="H11" s="3">
        <v>20</v>
      </c>
    </row>
    <row r="12" ht="30" customHeight="1" spans="1:8">
      <c r="A12" s="15"/>
      <c r="B12" s="3" t="s">
        <v>19</v>
      </c>
      <c r="C12" s="19" t="s">
        <v>77</v>
      </c>
      <c r="D12" s="4" t="s">
        <v>193</v>
      </c>
      <c r="E12" s="4"/>
      <c r="F12" s="4" t="s">
        <v>131</v>
      </c>
      <c r="G12" s="4" t="s">
        <v>131</v>
      </c>
      <c r="H12" s="20">
        <v>19</v>
      </c>
    </row>
    <row r="13" ht="30" customHeight="1" spans="1:8">
      <c r="A13" s="15"/>
      <c r="B13" s="3" t="s">
        <v>20</v>
      </c>
      <c r="C13" s="21" t="s">
        <v>132</v>
      </c>
      <c r="D13" s="16" t="s">
        <v>194</v>
      </c>
      <c r="E13" s="17"/>
      <c r="F13" s="4" t="s">
        <v>134</v>
      </c>
      <c r="G13" s="4" t="s">
        <v>134</v>
      </c>
      <c r="H13" s="4">
        <v>9</v>
      </c>
    </row>
    <row r="14" ht="30" customHeight="1" spans="1:8">
      <c r="A14" s="15"/>
      <c r="B14" s="3"/>
      <c r="C14" s="22" t="s">
        <v>81</v>
      </c>
      <c r="D14" s="16" t="s">
        <v>195</v>
      </c>
      <c r="E14" s="17"/>
      <c r="F14" s="4" t="s">
        <v>131</v>
      </c>
      <c r="G14" s="4" t="s">
        <v>131</v>
      </c>
      <c r="H14" s="4">
        <v>9</v>
      </c>
    </row>
    <row r="15" ht="30" customHeight="1" spans="1:8">
      <c r="A15" s="15"/>
      <c r="B15" s="3"/>
      <c r="C15" s="21"/>
      <c r="D15" s="4" t="s">
        <v>128</v>
      </c>
      <c r="E15" s="4"/>
      <c r="F15" s="4" t="s">
        <v>129</v>
      </c>
      <c r="G15" s="4" t="s">
        <v>129</v>
      </c>
      <c r="H15" s="4">
        <v>9</v>
      </c>
    </row>
    <row r="16" ht="30" customHeight="1" spans="1:8">
      <c r="A16" s="15"/>
      <c r="B16" s="3" t="s">
        <v>85</v>
      </c>
      <c r="C16" s="4" t="s">
        <v>118</v>
      </c>
      <c r="D16" s="4" t="s">
        <v>135</v>
      </c>
      <c r="E16" s="4"/>
      <c r="F16" s="4" t="s">
        <v>120</v>
      </c>
      <c r="G16" s="23">
        <v>0.95</v>
      </c>
      <c r="H16" s="24">
        <v>9</v>
      </c>
    </row>
    <row r="17" ht="30" customHeight="1" spans="1:8">
      <c r="A17" s="3" t="s">
        <v>91</v>
      </c>
      <c r="B17" s="3">
        <f>G9+H11+H12+H13+H14+H15+H16</f>
        <v>75</v>
      </c>
      <c r="C17" s="3"/>
      <c r="D17" s="3"/>
      <c r="E17" s="3"/>
      <c r="F17" s="3"/>
      <c r="G17" s="3"/>
      <c r="H17" s="3"/>
    </row>
    <row r="18" ht="30" customHeight="1" spans="1:8">
      <c r="A18" s="3" t="s">
        <v>121</v>
      </c>
      <c r="B18" s="3"/>
      <c r="C18" s="5" t="s">
        <v>136</v>
      </c>
      <c r="D18" s="5"/>
      <c r="E18" s="5"/>
      <c r="F18" s="5"/>
      <c r="G18" s="5"/>
      <c r="H18" s="5"/>
    </row>
    <row r="19" ht="30" customHeight="1" spans="1:8">
      <c r="A19" s="3" t="s">
        <v>94</v>
      </c>
      <c r="B19" s="3"/>
      <c r="C19" s="5" t="s">
        <v>122</v>
      </c>
      <c r="D19" s="5"/>
      <c r="E19" s="5"/>
      <c r="F19" s="5"/>
      <c r="G19" s="5"/>
      <c r="H19" s="5"/>
    </row>
    <row r="20" ht="167" customHeight="1" spans="1:8">
      <c r="A20" s="3" t="s">
        <v>96</v>
      </c>
      <c r="B20" s="3"/>
      <c r="C20" s="3" t="s">
        <v>97</v>
      </c>
      <c r="D20" s="3"/>
      <c r="E20" s="3"/>
      <c r="F20" s="3"/>
      <c r="G20" s="3"/>
      <c r="H20" s="3"/>
    </row>
    <row r="21" ht="140" customHeight="1" spans="1:8">
      <c r="A21" s="25" t="s">
        <v>98</v>
      </c>
      <c r="B21" s="26"/>
      <c r="C21" s="26"/>
      <c r="D21" s="26"/>
      <c r="E21" s="26"/>
      <c r="F21" s="26"/>
      <c r="G21" s="26"/>
      <c r="H21" s="26"/>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3:B15"/>
    <mergeCell ref="C14:C15"/>
    <mergeCell ref="A8:B9"/>
  </mergeCells>
  <printOptions horizontalCentered="1"/>
  <pageMargins left="0.751388888888889" right="0.751388888888889" top="0.786805555555556" bottom="0.393055555555556" header="0.5" footer="0.5"/>
  <pageSetup paperSize="9" scale="9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O4" sqref="O4"/>
    </sheetView>
  </sheetViews>
  <sheetFormatPr defaultColWidth="9" defaultRowHeight="13.5"/>
  <cols>
    <col min="1" max="1" width="4.375" style="76" customWidth="1"/>
    <col min="2" max="2" width="11.125" style="76" customWidth="1"/>
    <col min="3" max="3" width="14.375" style="76" customWidth="1"/>
    <col min="4" max="4" width="11.5" style="76" customWidth="1"/>
    <col min="5" max="5" width="9.375" style="77" customWidth="1"/>
    <col min="6" max="6" width="11" style="76" customWidth="1"/>
    <col min="7" max="7" width="10.5" style="77" customWidth="1"/>
    <col min="8" max="8" width="9.75" style="76" customWidth="1"/>
    <col min="9" max="11" width="10.375" style="76"/>
    <col min="12" max="12" width="11.25" style="76" customWidth="1"/>
    <col min="13" max="13" width="9.125" style="77" customWidth="1"/>
    <col min="14" max="14" width="15.625" style="76" customWidth="1"/>
  </cols>
  <sheetData>
    <row r="1" ht="57" customHeight="1" spans="1:14">
      <c r="A1" s="78" t="s">
        <v>26</v>
      </c>
      <c r="B1" s="78"/>
      <c r="C1" s="79"/>
      <c r="D1" s="79"/>
      <c r="E1" s="79"/>
      <c r="F1" s="79"/>
      <c r="G1" s="79"/>
      <c r="H1" s="79"/>
      <c r="I1" s="79"/>
      <c r="J1" s="79"/>
      <c r="K1" s="79"/>
      <c r="L1" s="79"/>
      <c r="M1" s="79"/>
      <c r="N1" s="79"/>
    </row>
    <row r="2" s="73" customFormat="1" ht="24.95" customHeight="1" spans="1:14">
      <c r="A2" s="80" t="s">
        <v>1</v>
      </c>
      <c r="B2" s="80"/>
      <c r="C2" s="80"/>
      <c r="D2" s="80"/>
      <c r="E2" s="80" t="s">
        <v>2</v>
      </c>
      <c r="F2" s="80"/>
      <c r="G2" s="80"/>
      <c r="H2" s="80"/>
      <c r="I2" s="80"/>
      <c r="J2" s="80"/>
      <c r="K2" s="80"/>
      <c r="L2" s="80"/>
      <c r="M2" s="80"/>
      <c r="N2" s="80" t="s">
        <v>3</v>
      </c>
    </row>
    <row r="3" s="74" customFormat="1" ht="18.95" customHeight="1" spans="1:14">
      <c r="A3" s="81" t="s">
        <v>4</v>
      </c>
      <c r="B3" s="81" t="s">
        <v>6</v>
      </c>
      <c r="C3" s="81" t="s">
        <v>7</v>
      </c>
      <c r="D3" s="81" t="s">
        <v>8</v>
      </c>
      <c r="E3" s="82" t="s">
        <v>9</v>
      </c>
      <c r="F3" s="82"/>
      <c r="G3" s="82"/>
      <c r="H3" s="81" t="s">
        <v>10</v>
      </c>
      <c r="I3" s="99" t="s">
        <v>27</v>
      </c>
      <c r="J3" s="100"/>
      <c r="K3" s="100"/>
      <c r="L3" s="100"/>
      <c r="M3" s="101"/>
      <c r="N3" s="81" t="s">
        <v>13</v>
      </c>
    </row>
    <row r="4" s="74" customFormat="1" ht="30" customHeight="1" spans="1:14">
      <c r="A4" s="83"/>
      <c r="B4" s="83"/>
      <c r="C4" s="83"/>
      <c r="D4" s="83"/>
      <c r="E4" s="83" t="s">
        <v>14</v>
      </c>
      <c r="F4" s="83" t="s">
        <v>15</v>
      </c>
      <c r="G4" s="83" t="s">
        <v>16</v>
      </c>
      <c r="H4" s="83"/>
      <c r="I4" s="82" t="s">
        <v>17</v>
      </c>
      <c r="J4" s="82" t="s">
        <v>28</v>
      </c>
      <c r="K4" s="82" t="s">
        <v>20</v>
      </c>
      <c r="L4" s="82" t="s">
        <v>29</v>
      </c>
      <c r="M4" s="82" t="s">
        <v>22</v>
      </c>
      <c r="N4" s="83"/>
    </row>
    <row r="5" s="75" customFormat="1" ht="30" customHeight="1" spans="1:14">
      <c r="A5" s="84" t="s">
        <v>30</v>
      </c>
      <c r="B5" s="85" t="s">
        <v>31</v>
      </c>
      <c r="C5" s="84" t="s">
        <v>32</v>
      </c>
      <c r="D5" s="85" t="s">
        <v>31</v>
      </c>
      <c r="E5" s="86">
        <v>170.94</v>
      </c>
      <c r="F5" s="87">
        <v>13.86</v>
      </c>
      <c r="G5" s="86">
        <f>E5+F5</f>
        <v>184.8</v>
      </c>
      <c r="H5" s="88">
        <v>184.8</v>
      </c>
      <c r="I5" s="102">
        <v>20</v>
      </c>
      <c r="J5" s="102">
        <v>40</v>
      </c>
      <c r="K5" s="102">
        <v>30</v>
      </c>
      <c r="L5" s="102">
        <v>10</v>
      </c>
      <c r="M5" s="87">
        <f>I5+J5+K5+L5</f>
        <v>100</v>
      </c>
      <c r="N5" s="84"/>
    </row>
    <row r="6" s="76" customFormat="1" ht="30" customHeight="1" spans="1:14">
      <c r="A6" s="84" t="s">
        <v>33</v>
      </c>
      <c r="B6" s="85" t="s">
        <v>31</v>
      </c>
      <c r="C6" s="84" t="s">
        <v>34</v>
      </c>
      <c r="D6" s="85" t="s">
        <v>31</v>
      </c>
      <c r="E6" s="86">
        <v>331.55</v>
      </c>
      <c r="F6" s="84"/>
      <c r="G6" s="86">
        <f t="shared" ref="G6:G13" si="0">E6+F6</f>
        <v>331.55</v>
      </c>
      <c r="H6" s="88">
        <v>72.06</v>
      </c>
      <c r="I6" s="87">
        <v>4.35</v>
      </c>
      <c r="J6" s="87">
        <v>38</v>
      </c>
      <c r="K6" s="87">
        <v>28</v>
      </c>
      <c r="L6" s="87">
        <v>8</v>
      </c>
      <c r="M6" s="87">
        <f>I6+J6+K6+L6</f>
        <v>78.35</v>
      </c>
      <c r="N6" s="84" t="s">
        <v>35</v>
      </c>
    </row>
    <row r="7" s="75" customFormat="1" ht="30" customHeight="1" spans="1:14">
      <c r="A7" s="84" t="s">
        <v>36</v>
      </c>
      <c r="B7" s="85" t="s">
        <v>31</v>
      </c>
      <c r="C7" s="84" t="s">
        <v>37</v>
      </c>
      <c r="D7" s="85" t="s">
        <v>31</v>
      </c>
      <c r="E7" s="86">
        <v>2.12</v>
      </c>
      <c r="F7" s="84"/>
      <c r="G7" s="86">
        <f t="shared" si="0"/>
        <v>2.12</v>
      </c>
      <c r="H7" s="88">
        <v>0.29</v>
      </c>
      <c r="I7" s="102">
        <v>2.74</v>
      </c>
      <c r="J7" s="102">
        <v>40</v>
      </c>
      <c r="K7" s="102">
        <v>30</v>
      </c>
      <c r="L7" s="102">
        <v>10</v>
      </c>
      <c r="M7" s="87">
        <f t="shared" ref="M7:M15" si="1">I7+J7+K7+L7</f>
        <v>82.74</v>
      </c>
      <c r="N7" s="84"/>
    </row>
    <row r="8" s="76" customFormat="1" ht="30" customHeight="1" spans="1:14">
      <c r="A8" s="84" t="s">
        <v>38</v>
      </c>
      <c r="B8" s="85" t="s">
        <v>31</v>
      </c>
      <c r="C8" s="84" t="s">
        <v>39</v>
      </c>
      <c r="D8" s="85" t="s">
        <v>31</v>
      </c>
      <c r="E8" s="86">
        <v>5.54</v>
      </c>
      <c r="F8" s="84"/>
      <c r="G8" s="86">
        <f t="shared" si="0"/>
        <v>5.54</v>
      </c>
      <c r="H8" s="88">
        <f>F8+G8</f>
        <v>5.54</v>
      </c>
      <c r="I8" s="102">
        <v>20</v>
      </c>
      <c r="J8" s="102">
        <v>40</v>
      </c>
      <c r="K8" s="102">
        <v>30</v>
      </c>
      <c r="L8" s="102">
        <v>10</v>
      </c>
      <c r="M8" s="87">
        <f t="shared" si="1"/>
        <v>100</v>
      </c>
      <c r="N8" s="84"/>
    </row>
    <row r="9" s="75" customFormat="1" ht="30" customHeight="1" spans="1:14">
      <c r="A9" s="84" t="s">
        <v>40</v>
      </c>
      <c r="B9" s="85" t="s">
        <v>31</v>
      </c>
      <c r="C9" s="84" t="s">
        <v>41</v>
      </c>
      <c r="D9" s="85" t="s">
        <v>31</v>
      </c>
      <c r="E9" s="89">
        <v>200</v>
      </c>
      <c r="F9" s="84">
        <v>-185.12</v>
      </c>
      <c r="G9" s="86">
        <f t="shared" si="0"/>
        <v>14.88</v>
      </c>
      <c r="H9" s="88">
        <v>14.88</v>
      </c>
      <c r="I9" s="102">
        <v>20</v>
      </c>
      <c r="J9" s="102">
        <v>40</v>
      </c>
      <c r="K9" s="102">
        <v>30</v>
      </c>
      <c r="L9" s="102">
        <v>10</v>
      </c>
      <c r="M9" s="87">
        <f t="shared" si="1"/>
        <v>100</v>
      </c>
      <c r="N9" s="84"/>
    </row>
    <row r="10" s="76" customFormat="1" ht="30" customHeight="1" spans="1:14">
      <c r="A10" s="84" t="s">
        <v>42</v>
      </c>
      <c r="B10" s="85" t="s">
        <v>31</v>
      </c>
      <c r="C10" s="84" t="s">
        <v>43</v>
      </c>
      <c r="D10" s="85" t="s">
        <v>31</v>
      </c>
      <c r="E10" s="86">
        <v>90.4</v>
      </c>
      <c r="F10" s="84">
        <v>13.87</v>
      </c>
      <c r="G10" s="86">
        <f t="shared" si="0"/>
        <v>104.27</v>
      </c>
      <c r="H10" s="88">
        <v>95.66</v>
      </c>
      <c r="I10" s="87">
        <v>18.35</v>
      </c>
      <c r="J10" s="87">
        <v>40</v>
      </c>
      <c r="K10" s="87">
        <v>30</v>
      </c>
      <c r="L10" s="87">
        <v>10</v>
      </c>
      <c r="M10" s="87">
        <f t="shared" si="1"/>
        <v>98.35</v>
      </c>
      <c r="N10" s="84"/>
    </row>
    <row r="11" s="75" customFormat="1" ht="30" customHeight="1" spans="1:14">
      <c r="A11" s="84" t="s">
        <v>44</v>
      </c>
      <c r="B11" s="85" t="s">
        <v>31</v>
      </c>
      <c r="C11" s="84" t="s">
        <v>45</v>
      </c>
      <c r="D11" s="85" t="s">
        <v>31</v>
      </c>
      <c r="E11" s="90">
        <v>17.19</v>
      </c>
      <c r="F11" s="84"/>
      <c r="G11" s="86">
        <f t="shared" si="0"/>
        <v>17.19</v>
      </c>
      <c r="H11" s="91">
        <v>0</v>
      </c>
      <c r="I11" s="87">
        <v>0</v>
      </c>
      <c r="J11" s="87">
        <v>38</v>
      </c>
      <c r="K11" s="87">
        <v>28</v>
      </c>
      <c r="L11" s="87">
        <v>8</v>
      </c>
      <c r="M11" s="87">
        <f t="shared" si="1"/>
        <v>74</v>
      </c>
      <c r="N11" s="84" t="s">
        <v>35</v>
      </c>
    </row>
    <row r="12" s="76" customFormat="1" ht="30" customHeight="1" spans="1:14">
      <c r="A12" s="84" t="s">
        <v>46</v>
      </c>
      <c r="B12" s="85" t="s">
        <v>31</v>
      </c>
      <c r="C12" s="92" t="s">
        <v>47</v>
      </c>
      <c r="D12" s="85" t="s">
        <v>31</v>
      </c>
      <c r="E12" s="86">
        <v>16.8</v>
      </c>
      <c r="F12" s="84">
        <v>37.62</v>
      </c>
      <c r="G12" s="86">
        <f t="shared" si="0"/>
        <v>54.42</v>
      </c>
      <c r="H12" s="91">
        <v>52.9</v>
      </c>
      <c r="I12" s="102">
        <v>19.44</v>
      </c>
      <c r="J12" s="102">
        <v>40</v>
      </c>
      <c r="K12" s="102">
        <v>30</v>
      </c>
      <c r="L12" s="102">
        <v>10</v>
      </c>
      <c r="M12" s="89">
        <f t="shared" si="1"/>
        <v>99.44</v>
      </c>
      <c r="N12" s="84"/>
    </row>
    <row r="13" s="76" customFormat="1" ht="30" customHeight="1" spans="1:14">
      <c r="A13" s="84" t="s">
        <v>48</v>
      </c>
      <c r="B13" s="85" t="s">
        <v>31</v>
      </c>
      <c r="C13" s="84" t="s">
        <v>49</v>
      </c>
      <c r="D13" s="85" t="s">
        <v>31</v>
      </c>
      <c r="E13" s="86">
        <v>9</v>
      </c>
      <c r="F13" s="84"/>
      <c r="G13" s="86">
        <f t="shared" si="0"/>
        <v>9</v>
      </c>
      <c r="H13" s="91">
        <v>9</v>
      </c>
      <c r="I13" s="102">
        <v>20</v>
      </c>
      <c r="J13" s="102">
        <v>40</v>
      </c>
      <c r="K13" s="102">
        <v>30</v>
      </c>
      <c r="L13" s="102">
        <v>10</v>
      </c>
      <c r="M13" s="87">
        <f t="shared" si="1"/>
        <v>100</v>
      </c>
      <c r="N13" s="84"/>
    </row>
    <row r="14" s="76" customFormat="1" ht="30" customHeight="1" spans="1:14">
      <c r="A14" s="84" t="s">
        <v>50</v>
      </c>
      <c r="B14" s="85" t="s">
        <v>31</v>
      </c>
      <c r="C14" s="92" t="s">
        <v>51</v>
      </c>
      <c r="D14" s="85" t="s">
        <v>31</v>
      </c>
      <c r="E14" s="89">
        <v>5</v>
      </c>
      <c r="F14" s="84"/>
      <c r="G14" s="86">
        <v>5</v>
      </c>
      <c r="H14" s="91">
        <v>5</v>
      </c>
      <c r="I14" s="102">
        <v>20</v>
      </c>
      <c r="J14" s="102">
        <v>40</v>
      </c>
      <c r="K14" s="102">
        <v>30</v>
      </c>
      <c r="L14" s="102">
        <v>10</v>
      </c>
      <c r="M14" s="87">
        <f t="shared" si="1"/>
        <v>100</v>
      </c>
      <c r="N14" s="84"/>
    </row>
    <row r="15" s="76" customFormat="1" ht="30" customHeight="1" spans="1:14">
      <c r="A15" s="84" t="s">
        <v>52</v>
      </c>
      <c r="B15" s="85" t="s">
        <v>31</v>
      </c>
      <c r="C15" s="93" t="s">
        <v>53</v>
      </c>
      <c r="D15" s="85" t="s">
        <v>31</v>
      </c>
      <c r="E15" s="89">
        <v>0</v>
      </c>
      <c r="F15" s="84">
        <v>50.48</v>
      </c>
      <c r="G15" s="86">
        <v>50.48</v>
      </c>
      <c r="H15" s="91">
        <v>0</v>
      </c>
      <c r="I15" s="102">
        <v>0</v>
      </c>
      <c r="J15" s="102">
        <v>39</v>
      </c>
      <c r="K15" s="102">
        <v>27</v>
      </c>
      <c r="L15" s="102">
        <v>9</v>
      </c>
      <c r="M15" s="87">
        <f t="shared" si="1"/>
        <v>75</v>
      </c>
      <c r="N15" s="84" t="s">
        <v>35</v>
      </c>
    </row>
    <row r="16" s="76" customFormat="1" ht="30" customHeight="1" spans="1:14">
      <c r="A16" s="84"/>
      <c r="B16" s="94"/>
      <c r="C16" s="95" t="s">
        <v>16</v>
      </c>
      <c r="D16" s="96"/>
      <c r="E16" s="97">
        <f>SUM(E5:E15)</f>
        <v>848.54</v>
      </c>
      <c r="F16" s="98">
        <f t="shared" ref="F16:M16" si="2">SUM(F5:F15)</f>
        <v>-69.29</v>
      </c>
      <c r="G16" s="98">
        <f t="shared" si="2"/>
        <v>779.25</v>
      </c>
      <c r="H16" s="98">
        <f t="shared" si="2"/>
        <v>440.13</v>
      </c>
      <c r="I16" s="98">
        <f t="shared" si="2"/>
        <v>144.88</v>
      </c>
      <c r="J16" s="98">
        <f t="shared" si="2"/>
        <v>435</v>
      </c>
      <c r="K16" s="98">
        <f t="shared" si="2"/>
        <v>323</v>
      </c>
      <c r="L16" s="98">
        <f t="shared" si="2"/>
        <v>105</v>
      </c>
      <c r="M16" s="103">
        <f>(M5+M6+M7+M8+M9+M10+M11+M12+M13+M14+M15)/11</f>
        <v>91.6254545454546</v>
      </c>
      <c r="N16" s="84"/>
    </row>
  </sheetData>
  <mergeCells count="11">
    <mergeCell ref="A1:N1"/>
    <mergeCell ref="A2:B2"/>
    <mergeCell ref="E2:F2"/>
    <mergeCell ref="E3:G3"/>
    <mergeCell ref="I3:M3"/>
    <mergeCell ref="A3:A4"/>
    <mergeCell ref="B3:B4"/>
    <mergeCell ref="C3:C4"/>
    <mergeCell ref="D3:D4"/>
    <mergeCell ref="H3:H4"/>
    <mergeCell ref="N3:N4"/>
  </mergeCells>
  <printOptions horizontalCentered="1"/>
  <pageMargins left="0.393055555555556" right="0.393055555555556" top="0.786805555555556" bottom="0.393055555555556" header="0.5" footer="0.5"/>
  <pageSetup paperSize="9" scale="95" orientation="landscape" horizontalDpi="600"/>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view="pageBreakPreview" zoomScaleNormal="100" workbookViewId="0">
      <selection activeCell="G6" sqref="G6:H6"/>
    </sheetView>
  </sheetViews>
  <sheetFormatPr defaultColWidth="9" defaultRowHeight="13.5" outlineLevelCol="7"/>
  <cols>
    <col min="2" max="2" width="9.875" customWidth="1"/>
    <col min="3" max="3" width="11" customWidth="1"/>
    <col min="4" max="4" width="11.375" customWidth="1"/>
    <col min="5" max="5" width="9.875" customWidth="1"/>
    <col min="6" max="6" width="11.375" customWidth="1"/>
    <col min="7" max="7" width="11.75" customWidth="1"/>
    <col min="8" max="8" width="15.375" customWidth="1"/>
  </cols>
  <sheetData>
    <row r="1" ht="42.95" customHeight="1" spans="1:8">
      <c r="A1" s="55" t="s">
        <v>54</v>
      </c>
      <c r="B1" s="55"/>
      <c r="C1" s="55"/>
      <c r="D1" s="55"/>
      <c r="E1" s="55"/>
      <c r="F1" s="55"/>
      <c r="G1" s="55"/>
      <c r="H1" s="55"/>
    </row>
    <row r="2" ht="21" customHeight="1" spans="1:8">
      <c r="A2" s="2" t="s">
        <v>55</v>
      </c>
      <c r="B2" s="2"/>
      <c r="C2" s="2"/>
      <c r="D2" s="2"/>
      <c r="E2" s="2"/>
      <c r="F2" s="2"/>
      <c r="G2" s="2"/>
      <c r="H2" s="2"/>
    </row>
    <row r="3" ht="30" customHeight="1" spans="1:8">
      <c r="A3" s="3" t="s">
        <v>56</v>
      </c>
      <c r="B3" s="3"/>
      <c r="C3" s="3" t="s">
        <v>57</v>
      </c>
      <c r="D3" s="3"/>
      <c r="E3" s="3"/>
      <c r="F3" s="3"/>
      <c r="G3" s="3"/>
      <c r="H3" s="3"/>
    </row>
    <row r="4" ht="30" customHeight="1" spans="1:8">
      <c r="A4" s="3" t="s">
        <v>58</v>
      </c>
      <c r="B4" s="3"/>
      <c r="C4" s="6">
        <v>6741.77</v>
      </c>
      <c r="D4" s="6"/>
      <c r="E4" s="6"/>
      <c r="F4" s="3" t="s">
        <v>59</v>
      </c>
      <c r="G4" s="3"/>
      <c r="H4" s="3">
        <v>3558.85</v>
      </c>
    </row>
    <row r="5" ht="30" customHeight="1" spans="1:8">
      <c r="A5" s="7" t="s">
        <v>60</v>
      </c>
      <c r="B5" s="8"/>
      <c r="C5" s="3"/>
      <c r="D5" s="3" t="s">
        <v>61</v>
      </c>
      <c r="E5" s="3" t="s">
        <v>62</v>
      </c>
      <c r="F5" s="3" t="s">
        <v>63</v>
      </c>
      <c r="G5" s="7" t="s">
        <v>64</v>
      </c>
      <c r="H5" s="8"/>
    </row>
    <row r="6" ht="30" customHeight="1" spans="1:8">
      <c r="A6" s="9"/>
      <c r="B6" s="10"/>
      <c r="C6" s="3" t="s">
        <v>65</v>
      </c>
      <c r="D6" s="27">
        <f>C4+H4</f>
        <v>10300.62</v>
      </c>
      <c r="E6" s="27">
        <v>7898.22</v>
      </c>
      <c r="F6" s="13">
        <f>E6/D6</f>
        <v>0.766771320561287</v>
      </c>
      <c r="G6" s="3">
        <f>ROUND(20*F6,2)</f>
        <v>15.34</v>
      </c>
      <c r="H6" s="3"/>
    </row>
    <row r="7" ht="57" customHeight="1" spans="1:8">
      <c r="A7" s="3" t="s">
        <v>66</v>
      </c>
      <c r="B7" s="3"/>
      <c r="C7" s="56" t="s">
        <v>67</v>
      </c>
      <c r="D7" s="57"/>
      <c r="E7" s="57"/>
      <c r="F7" s="57"/>
      <c r="G7" s="57"/>
      <c r="H7" s="58"/>
    </row>
    <row r="8" ht="30" customHeight="1" spans="1:8">
      <c r="A8" s="59" t="s">
        <v>68</v>
      </c>
      <c r="B8" s="60" t="s">
        <v>69</v>
      </c>
      <c r="C8" s="3" t="s">
        <v>70</v>
      </c>
      <c r="D8" s="3" t="s">
        <v>71</v>
      </c>
      <c r="E8" s="3"/>
      <c r="F8" s="3" t="s">
        <v>72</v>
      </c>
      <c r="G8" s="3" t="s">
        <v>73</v>
      </c>
      <c r="H8" s="3" t="s">
        <v>74</v>
      </c>
    </row>
    <row r="9" ht="30" customHeight="1" spans="1:8">
      <c r="A9" s="59"/>
      <c r="B9" s="3" t="s">
        <v>18</v>
      </c>
      <c r="C9" s="61" t="s">
        <v>75</v>
      </c>
      <c r="D9" s="3" t="s">
        <v>76</v>
      </c>
      <c r="E9" s="3"/>
      <c r="F9" s="62">
        <v>1</v>
      </c>
      <c r="G9" s="62">
        <v>1</v>
      </c>
      <c r="H9" s="3">
        <v>18</v>
      </c>
    </row>
    <row r="10" ht="30" customHeight="1" spans="1:8">
      <c r="A10" s="59"/>
      <c r="B10" s="3" t="s">
        <v>19</v>
      </c>
      <c r="C10" s="63" t="s">
        <v>77</v>
      </c>
      <c r="D10" s="20" t="s">
        <v>78</v>
      </c>
      <c r="E10" s="20"/>
      <c r="F10" s="64">
        <v>1</v>
      </c>
      <c r="G10" s="64">
        <v>0.95</v>
      </c>
      <c r="H10" s="20">
        <v>9</v>
      </c>
    </row>
    <row r="11" ht="30" customHeight="1" spans="1:8">
      <c r="A11" s="59"/>
      <c r="B11" s="3"/>
      <c r="C11" s="61" t="s">
        <v>79</v>
      </c>
      <c r="D11" s="20" t="s">
        <v>80</v>
      </c>
      <c r="E11" s="20"/>
      <c r="F11" s="64">
        <v>1</v>
      </c>
      <c r="G11" s="64">
        <v>1</v>
      </c>
      <c r="H11" s="20">
        <v>10</v>
      </c>
    </row>
    <row r="12" ht="30" customHeight="1" spans="1:8">
      <c r="A12" s="59"/>
      <c r="B12" s="14" t="s">
        <v>20</v>
      </c>
      <c r="C12" s="20" t="s">
        <v>81</v>
      </c>
      <c r="D12" s="3" t="s">
        <v>82</v>
      </c>
      <c r="E12" s="3"/>
      <c r="F12" s="64" t="s">
        <v>83</v>
      </c>
      <c r="G12" s="64" t="s">
        <v>83</v>
      </c>
      <c r="H12" s="65">
        <v>15</v>
      </c>
    </row>
    <row r="13" ht="30" customHeight="1" spans="1:8">
      <c r="A13" s="59"/>
      <c r="B13" s="60"/>
      <c r="C13" s="20" t="s">
        <v>81</v>
      </c>
      <c r="D13" s="66" t="s">
        <v>84</v>
      </c>
      <c r="E13" s="67"/>
      <c r="F13" s="68">
        <v>1</v>
      </c>
      <c r="G13" s="68">
        <v>1</v>
      </c>
      <c r="H13" s="65">
        <v>15</v>
      </c>
    </row>
    <row r="14" ht="39" customHeight="1" spans="1:8">
      <c r="A14" s="59"/>
      <c r="B14" s="3" t="s">
        <v>85</v>
      </c>
      <c r="C14" s="69" t="s">
        <v>86</v>
      </c>
      <c r="D14" s="3" t="s">
        <v>87</v>
      </c>
      <c r="E14" s="3"/>
      <c r="F14" s="64" t="s">
        <v>88</v>
      </c>
      <c r="G14" s="64">
        <v>0.96</v>
      </c>
      <c r="H14" s="20">
        <v>10</v>
      </c>
    </row>
    <row r="15" ht="30" customHeight="1" spans="1:8">
      <c r="A15" s="3" t="s">
        <v>89</v>
      </c>
      <c r="B15" s="3"/>
      <c r="C15" s="70"/>
      <c r="D15" s="71"/>
      <c r="E15" s="71"/>
      <c r="F15" s="71"/>
      <c r="G15" s="71"/>
      <c r="H15" s="72"/>
    </row>
    <row r="16" ht="30" customHeight="1" spans="1:8">
      <c r="A16" s="60" t="s">
        <v>90</v>
      </c>
      <c r="B16" s="60"/>
      <c r="C16" s="3"/>
      <c r="D16" s="3"/>
      <c r="E16" s="3"/>
      <c r="F16" s="3"/>
      <c r="G16" s="3"/>
      <c r="H16" s="3"/>
    </row>
    <row r="17" ht="30" customHeight="1" spans="1:8">
      <c r="A17" s="3" t="s">
        <v>91</v>
      </c>
      <c r="B17" s="3">
        <f>G6+H9+H10+H11+H12+H13+H14</f>
        <v>92.34</v>
      </c>
      <c r="C17" s="3"/>
      <c r="D17" s="3"/>
      <c r="E17" s="3"/>
      <c r="F17" s="3"/>
      <c r="G17" s="3"/>
      <c r="H17" s="3"/>
    </row>
    <row r="18" ht="41" customHeight="1" spans="1:8">
      <c r="A18" s="3" t="s">
        <v>92</v>
      </c>
      <c r="B18" s="3"/>
      <c r="C18" s="5" t="s">
        <v>93</v>
      </c>
      <c r="D18" s="5"/>
      <c r="E18" s="5"/>
      <c r="F18" s="5"/>
      <c r="G18" s="5"/>
      <c r="H18" s="5"/>
    </row>
    <row r="19" ht="54" customHeight="1" spans="1:8">
      <c r="A19" s="3" t="s">
        <v>94</v>
      </c>
      <c r="B19" s="3"/>
      <c r="C19" s="6" t="s">
        <v>95</v>
      </c>
      <c r="D19" s="6"/>
      <c r="E19" s="6"/>
      <c r="F19" s="6"/>
      <c r="G19" s="6"/>
      <c r="H19" s="6"/>
    </row>
    <row r="20" ht="167" customHeight="1" spans="1:8">
      <c r="A20" s="3" t="s">
        <v>96</v>
      </c>
      <c r="B20" s="3"/>
      <c r="C20" s="3" t="s">
        <v>97</v>
      </c>
      <c r="D20" s="3"/>
      <c r="E20" s="3"/>
      <c r="F20" s="3"/>
      <c r="G20" s="3"/>
      <c r="H20" s="3"/>
    </row>
    <row r="21" ht="134.1" customHeight="1" spans="1:8">
      <c r="A21" s="25" t="s">
        <v>98</v>
      </c>
      <c r="B21" s="26"/>
      <c r="C21" s="26"/>
      <c r="D21" s="26"/>
      <c r="E21" s="26"/>
      <c r="F21" s="26"/>
      <c r="G21" s="26"/>
      <c r="H21" s="26"/>
    </row>
  </sheetData>
  <mergeCells count="32">
    <mergeCell ref="A1:H1"/>
    <mergeCell ref="A2:H2"/>
    <mergeCell ref="A3:B3"/>
    <mergeCell ref="C3:H3"/>
    <mergeCell ref="A4:B4"/>
    <mergeCell ref="C4:E4"/>
    <mergeCell ref="F4:G4"/>
    <mergeCell ref="G5:H5"/>
    <mergeCell ref="G6:H6"/>
    <mergeCell ref="A7:B7"/>
    <mergeCell ref="C7:H7"/>
    <mergeCell ref="D8:E8"/>
    <mergeCell ref="D9:E9"/>
    <mergeCell ref="D10:E10"/>
    <mergeCell ref="D11:E11"/>
    <mergeCell ref="D12:E12"/>
    <mergeCell ref="D13:E13"/>
    <mergeCell ref="D14:E14"/>
    <mergeCell ref="A15:B15"/>
    <mergeCell ref="C15:H15"/>
    <mergeCell ref="B17:H17"/>
    <mergeCell ref="A18:B18"/>
    <mergeCell ref="C18:H18"/>
    <mergeCell ref="A19:B19"/>
    <mergeCell ref="C19:H19"/>
    <mergeCell ref="A20:B20"/>
    <mergeCell ref="C20:H20"/>
    <mergeCell ref="A21:H21"/>
    <mergeCell ref="A8:A14"/>
    <mergeCell ref="B10:B11"/>
    <mergeCell ref="B12:B13"/>
    <mergeCell ref="A5:B6"/>
  </mergeCells>
  <printOptions horizontalCentered="1"/>
  <pageMargins left="0.393055555555556" right="0.393055555555556" top="0.786805555555556" bottom="0.393055555555556" header="0.5" footer="0.5"/>
  <pageSetup paperSize="9" scale="8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workbookViewId="0">
      <selection activeCell="K6" sqref="K6"/>
    </sheetView>
  </sheetViews>
  <sheetFormatPr defaultColWidth="9" defaultRowHeight="13.5" outlineLevelCol="7"/>
  <cols>
    <col min="3" max="3" width="10.75" customWidth="1"/>
    <col min="4" max="4" width="9.75" customWidth="1"/>
    <col min="5" max="5" width="9.875" customWidth="1"/>
    <col min="6" max="6" width="11.375" customWidth="1"/>
    <col min="7" max="7" width="12.125" customWidth="1"/>
    <col min="8" max="8" width="15.375" customWidth="1"/>
  </cols>
  <sheetData>
    <row r="1" ht="50" customHeight="1" spans="1:8">
      <c r="A1" s="1" t="s">
        <v>99</v>
      </c>
      <c r="B1" s="1"/>
      <c r="C1" s="1"/>
      <c r="D1" s="1"/>
      <c r="E1" s="1"/>
      <c r="F1" s="1"/>
      <c r="G1" s="1"/>
      <c r="H1" s="1"/>
    </row>
    <row r="2" ht="21" customHeight="1" spans="1:8">
      <c r="A2" s="2" t="s">
        <v>100</v>
      </c>
      <c r="B2" s="2"/>
      <c r="C2" s="2"/>
      <c r="D2" s="2"/>
      <c r="E2" s="2"/>
      <c r="F2" s="2"/>
      <c r="G2" s="2"/>
      <c r="H2" s="2"/>
    </row>
    <row r="3" ht="30" customHeight="1" spans="1:8">
      <c r="A3" s="3" t="s">
        <v>7</v>
      </c>
      <c r="B3" s="3"/>
      <c r="C3" s="4" t="s">
        <v>32</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184.8</v>
      </c>
      <c r="E9" s="27">
        <v>184.8</v>
      </c>
      <c r="F9" s="13">
        <f>E9/D9</f>
        <v>1</v>
      </c>
      <c r="G9" s="3">
        <f>20*F9</f>
        <v>20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4" t="s">
        <v>112</v>
      </c>
      <c r="E11" s="4"/>
      <c r="F11" s="3" t="s">
        <v>113</v>
      </c>
      <c r="G11" s="3" t="s">
        <v>113</v>
      </c>
      <c r="H11" s="3">
        <v>20</v>
      </c>
    </row>
    <row r="12" ht="30" customHeight="1" spans="1:8">
      <c r="A12" s="15"/>
      <c r="B12" s="3" t="s">
        <v>19</v>
      </c>
      <c r="C12" s="50" t="s">
        <v>77</v>
      </c>
      <c r="D12" s="4" t="s">
        <v>114</v>
      </c>
      <c r="E12" s="4"/>
      <c r="F12" s="4">
        <v>259</v>
      </c>
      <c r="G12" s="4">
        <v>259</v>
      </c>
      <c r="H12" s="3">
        <v>10</v>
      </c>
    </row>
    <row r="13" ht="30" customHeight="1" spans="1:8">
      <c r="A13" s="15"/>
      <c r="B13" s="3"/>
      <c r="C13" s="51" t="s">
        <v>79</v>
      </c>
      <c r="D13" s="16" t="s">
        <v>115</v>
      </c>
      <c r="E13" s="17"/>
      <c r="F13" s="23">
        <v>1</v>
      </c>
      <c r="G13" s="23">
        <v>1</v>
      </c>
      <c r="H13" s="3">
        <v>10</v>
      </c>
    </row>
    <row r="14" ht="30" customHeight="1" spans="1:8">
      <c r="A14" s="15"/>
      <c r="B14" s="3" t="s">
        <v>20</v>
      </c>
      <c r="C14" s="4" t="s">
        <v>81</v>
      </c>
      <c r="D14" s="4" t="s">
        <v>116</v>
      </c>
      <c r="E14" s="4"/>
      <c r="F14" s="4" t="s">
        <v>117</v>
      </c>
      <c r="G14" s="4" t="s">
        <v>117</v>
      </c>
      <c r="H14" s="3">
        <v>30</v>
      </c>
    </row>
    <row r="15" ht="30" customHeight="1" spans="1:8">
      <c r="A15" s="15"/>
      <c r="B15" s="3" t="s">
        <v>21</v>
      </c>
      <c r="C15" s="4" t="s">
        <v>118</v>
      </c>
      <c r="D15" s="4" t="s">
        <v>119</v>
      </c>
      <c r="E15" s="4"/>
      <c r="F15" s="4" t="s">
        <v>120</v>
      </c>
      <c r="G15" s="23">
        <v>0.95</v>
      </c>
      <c r="H15" s="3">
        <v>10</v>
      </c>
    </row>
    <row r="16" ht="30" customHeight="1" spans="1:8">
      <c r="A16" s="3" t="s">
        <v>91</v>
      </c>
      <c r="B16" s="3">
        <f>G9+H11+H12+H13+H14+H15</f>
        <v>100</v>
      </c>
      <c r="C16" s="3"/>
      <c r="D16" s="3"/>
      <c r="E16" s="3"/>
      <c r="F16" s="3"/>
      <c r="G16" s="3"/>
      <c r="H16" s="3"/>
    </row>
    <row r="17" ht="30" customHeight="1" spans="1:8">
      <c r="A17" s="3" t="s">
        <v>121</v>
      </c>
      <c r="B17" s="3"/>
      <c r="C17" s="5" t="s">
        <v>93</v>
      </c>
      <c r="D17" s="5"/>
      <c r="E17" s="5"/>
      <c r="F17" s="5"/>
      <c r="G17" s="5"/>
      <c r="H17" s="5"/>
    </row>
    <row r="18" ht="45" customHeight="1" spans="1:8">
      <c r="A18" s="3" t="s">
        <v>94</v>
      </c>
      <c r="B18" s="3"/>
      <c r="C18" s="5" t="s">
        <v>122</v>
      </c>
      <c r="D18" s="5"/>
      <c r="E18" s="5"/>
      <c r="F18" s="5"/>
      <c r="G18" s="5"/>
      <c r="H18" s="5"/>
    </row>
    <row r="19" ht="167" customHeight="1" spans="1:8">
      <c r="A19" s="3" t="s">
        <v>96</v>
      </c>
      <c r="B19" s="3"/>
      <c r="C19" s="3" t="s">
        <v>97</v>
      </c>
      <c r="D19" s="3"/>
      <c r="E19" s="3"/>
      <c r="F19" s="3"/>
      <c r="G19" s="3"/>
      <c r="H19" s="3"/>
    </row>
    <row r="20" ht="140" customHeight="1" spans="1:8">
      <c r="A20" s="25" t="s">
        <v>98</v>
      </c>
      <c r="B20" s="26"/>
      <c r="C20" s="26"/>
      <c r="D20" s="26"/>
      <c r="E20" s="26"/>
      <c r="F20" s="26"/>
      <c r="G20" s="26"/>
      <c r="H20" s="26"/>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0.786805555555556" bottom="0.393055555555556"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view="pageBreakPreview" zoomScaleNormal="100" workbookViewId="0">
      <selection activeCell="K6" sqref="K6"/>
    </sheetView>
  </sheetViews>
  <sheetFormatPr defaultColWidth="9" defaultRowHeight="13.5" outlineLevelCol="7"/>
  <cols>
    <col min="2" max="2" width="10.5" customWidth="1"/>
    <col min="8" max="8" width="16.125" customWidth="1"/>
  </cols>
  <sheetData>
    <row r="1" ht="50" customHeight="1" spans="1:8">
      <c r="A1" s="1" t="s">
        <v>123</v>
      </c>
      <c r="B1" s="1"/>
      <c r="C1" s="1"/>
      <c r="D1" s="1"/>
      <c r="E1" s="1"/>
      <c r="F1" s="1"/>
      <c r="G1" s="1"/>
      <c r="H1" s="1"/>
    </row>
    <row r="2" ht="24" customHeight="1" spans="1:8">
      <c r="A2" s="2" t="s">
        <v>100</v>
      </c>
      <c r="B2" s="2"/>
      <c r="C2" s="2"/>
      <c r="D2" s="2"/>
      <c r="E2" s="2"/>
      <c r="F2" s="2"/>
      <c r="G2" s="2"/>
      <c r="H2" s="2"/>
    </row>
    <row r="3" ht="30" customHeight="1" spans="1:8">
      <c r="A3" s="3" t="s">
        <v>7</v>
      </c>
      <c r="B3" s="3"/>
      <c r="C3" s="4" t="s">
        <v>34</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331.55</v>
      </c>
      <c r="E9" s="27">
        <v>72.06</v>
      </c>
      <c r="F9" s="13">
        <f>E9/D9</f>
        <v>0.217342783893832</v>
      </c>
      <c r="G9" s="3">
        <f>ROUND(20*F9,2)</f>
        <v>4.35</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4" t="s">
        <v>124</v>
      </c>
      <c r="E11" s="4"/>
      <c r="F11" s="4" t="s">
        <v>125</v>
      </c>
      <c r="G11" s="4" t="s">
        <v>125</v>
      </c>
      <c r="H11" s="3">
        <v>18</v>
      </c>
    </row>
    <row r="12" ht="30" customHeight="1" spans="1:8">
      <c r="A12" s="15"/>
      <c r="B12" s="3" t="s">
        <v>19</v>
      </c>
      <c r="C12" s="50" t="s">
        <v>77</v>
      </c>
      <c r="D12" s="4" t="s">
        <v>126</v>
      </c>
      <c r="E12" s="4"/>
      <c r="F12" s="4">
        <v>3188</v>
      </c>
      <c r="G12" s="4">
        <v>3188</v>
      </c>
      <c r="H12" s="3">
        <v>10</v>
      </c>
    </row>
    <row r="13" ht="30" customHeight="1" spans="1:8">
      <c r="A13" s="15"/>
      <c r="B13" s="3"/>
      <c r="C13" s="51"/>
      <c r="D13" s="16" t="s">
        <v>127</v>
      </c>
      <c r="E13" s="17"/>
      <c r="F13" s="54">
        <v>1</v>
      </c>
      <c r="G13" s="54">
        <v>1</v>
      </c>
      <c r="H13" s="3">
        <v>10</v>
      </c>
    </row>
    <row r="14" ht="30" customHeight="1" spans="1:8">
      <c r="A14" s="15"/>
      <c r="B14" s="3" t="s">
        <v>20</v>
      </c>
      <c r="C14" s="4" t="s">
        <v>81</v>
      </c>
      <c r="D14" s="4" t="s">
        <v>128</v>
      </c>
      <c r="E14" s="4"/>
      <c r="F14" s="4" t="s">
        <v>129</v>
      </c>
      <c r="G14" s="4" t="s">
        <v>129</v>
      </c>
      <c r="H14" s="3">
        <v>8</v>
      </c>
    </row>
    <row r="15" ht="30" customHeight="1" spans="1:8">
      <c r="A15" s="15"/>
      <c r="B15" s="3"/>
      <c r="C15" s="3"/>
      <c r="D15" s="16" t="s">
        <v>130</v>
      </c>
      <c r="E15" s="17"/>
      <c r="F15" s="4" t="s">
        <v>131</v>
      </c>
      <c r="G15" s="4" t="s">
        <v>131</v>
      </c>
      <c r="H15" s="3">
        <v>10</v>
      </c>
    </row>
    <row r="16" ht="30" customHeight="1" spans="1:8">
      <c r="A16" s="15"/>
      <c r="B16" s="3"/>
      <c r="C16" s="21" t="s">
        <v>132</v>
      </c>
      <c r="D16" s="16" t="s">
        <v>133</v>
      </c>
      <c r="E16" s="17"/>
      <c r="F16" s="4" t="s">
        <v>134</v>
      </c>
      <c r="G16" s="4" t="s">
        <v>134</v>
      </c>
      <c r="H16" s="4">
        <v>10</v>
      </c>
    </row>
    <row r="17" ht="30" customHeight="1" spans="1:8">
      <c r="A17" s="15"/>
      <c r="B17" s="3" t="s">
        <v>21</v>
      </c>
      <c r="C17" s="4" t="s">
        <v>118</v>
      </c>
      <c r="D17" s="4" t="s">
        <v>135</v>
      </c>
      <c r="E17" s="4"/>
      <c r="F17" s="4" t="s">
        <v>120</v>
      </c>
      <c r="G17" s="23">
        <v>0.95</v>
      </c>
      <c r="H17" s="4">
        <v>8</v>
      </c>
    </row>
    <row r="18" ht="30" customHeight="1" spans="1:8">
      <c r="A18" s="3" t="s">
        <v>91</v>
      </c>
      <c r="B18" s="3">
        <f>G9+H11+H12+H13+H14+H15+H16+H17</f>
        <v>78.35</v>
      </c>
      <c r="C18" s="3"/>
      <c r="D18" s="3"/>
      <c r="E18" s="3"/>
      <c r="F18" s="3"/>
      <c r="G18" s="3"/>
      <c r="H18" s="3"/>
    </row>
    <row r="19" ht="42" customHeight="1" spans="1:8">
      <c r="A19" s="3" t="s">
        <v>121</v>
      </c>
      <c r="B19" s="3"/>
      <c r="C19" s="5" t="s">
        <v>136</v>
      </c>
      <c r="D19" s="5"/>
      <c r="E19" s="5"/>
      <c r="F19" s="5"/>
      <c r="G19" s="5"/>
      <c r="H19" s="5"/>
    </row>
    <row r="20" ht="30" customHeight="1" spans="1:8">
      <c r="A20" s="3" t="s">
        <v>94</v>
      </c>
      <c r="B20" s="3"/>
      <c r="C20" s="5" t="s">
        <v>122</v>
      </c>
      <c r="D20" s="5"/>
      <c r="E20" s="5"/>
      <c r="F20" s="5"/>
      <c r="G20" s="5"/>
      <c r="H20" s="5"/>
    </row>
    <row r="21" ht="167" customHeight="1" spans="1:8">
      <c r="A21" s="3" t="s">
        <v>96</v>
      </c>
      <c r="B21" s="3"/>
      <c r="C21" s="3" t="s">
        <v>97</v>
      </c>
      <c r="D21" s="3"/>
      <c r="E21" s="3"/>
      <c r="F21" s="3"/>
      <c r="G21" s="3"/>
      <c r="H21" s="3"/>
    </row>
    <row r="22" ht="140" customHeight="1" spans="1:8">
      <c r="A22" s="25" t="s">
        <v>98</v>
      </c>
      <c r="B22" s="26"/>
      <c r="C22" s="26"/>
      <c r="D22" s="26"/>
      <c r="E22" s="26"/>
      <c r="F22" s="26"/>
      <c r="G22" s="26"/>
      <c r="H22" s="26"/>
    </row>
  </sheetData>
  <mergeCells count="3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3"/>
    <mergeCell ref="B14:B16"/>
    <mergeCell ref="A8:B9"/>
  </mergeCells>
  <printOptions horizontalCentered="1"/>
  <pageMargins left="0.751388888888889" right="0.751388888888889" top="0.786805555555556" bottom="0.393055555555556" header="0.5" footer="0.5"/>
  <pageSetup paperSize="9" scale="95" orientation="portrait" horizontalDpi="600"/>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workbookViewId="0">
      <selection activeCell="I6" sqref="I6"/>
    </sheetView>
  </sheetViews>
  <sheetFormatPr defaultColWidth="9" defaultRowHeight="13.5" outlineLevelCol="7"/>
  <cols>
    <col min="3" max="3" width="12.5" customWidth="1"/>
    <col min="6" max="6" width="13" customWidth="1"/>
    <col min="7" max="7" width="14.5" customWidth="1"/>
    <col min="8" max="8" width="15.75" customWidth="1"/>
  </cols>
  <sheetData>
    <row r="1" ht="50" customHeight="1" spans="1:8">
      <c r="A1" s="1" t="s">
        <v>137</v>
      </c>
      <c r="B1" s="1"/>
      <c r="C1" s="1"/>
      <c r="D1" s="1"/>
      <c r="E1" s="1"/>
      <c r="F1" s="1"/>
      <c r="G1" s="1"/>
      <c r="H1" s="1"/>
    </row>
    <row r="2" ht="30" customHeight="1" spans="1:8">
      <c r="A2" s="2" t="s">
        <v>100</v>
      </c>
      <c r="B2" s="2"/>
      <c r="C2" s="2"/>
      <c r="D2" s="2"/>
      <c r="E2" s="2"/>
      <c r="F2" s="2"/>
      <c r="G2" s="2"/>
      <c r="H2" s="2"/>
    </row>
    <row r="3" ht="30" customHeight="1" spans="1:8">
      <c r="A3" s="3" t="s">
        <v>7</v>
      </c>
      <c r="B3" s="3"/>
      <c r="C3" s="4" t="s">
        <v>37</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2.12</v>
      </c>
      <c r="E9" s="27">
        <v>0.29</v>
      </c>
      <c r="F9" s="13">
        <f>E9/D9</f>
        <v>0.136792452830189</v>
      </c>
      <c r="G9" s="3">
        <f>ROUND(20*F9,2)</f>
        <v>2.74</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4" t="s">
        <v>138</v>
      </c>
      <c r="E11" s="4"/>
      <c r="F11" s="4" t="s">
        <v>139</v>
      </c>
      <c r="G11" s="4" t="s">
        <v>139</v>
      </c>
      <c r="H11" s="3">
        <v>20</v>
      </c>
    </row>
    <row r="12" ht="30" customHeight="1" spans="1:8">
      <c r="A12" s="15"/>
      <c r="B12" s="3" t="s">
        <v>19</v>
      </c>
      <c r="C12" s="50" t="s">
        <v>77</v>
      </c>
      <c r="D12" s="4" t="s">
        <v>140</v>
      </c>
      <c r="E12" s="4"/>
      <c r="F12" s="4">
        <v>106</v>
      </c>
      <c r="G12" s="4">
        <v>106</v>
      </c>
      <c r="H12" s="3">
        <v>10</v>
      </c>
    </row>
    <row r="13" ht="30" customHeight="1" spans="1:8">
      <c r="A13" s="15"/>
      <c r="B13" s="3"/>
      <c r="C13" s="51" t="s">
        <v>79</v>
      </c>
      <c r="D13" s="16" t="s">
        <v>141</v>
      </c>
      <c r="E13" s="17"/>
      <c r="F13" s="23">
        <v>1</v>
      </c>
      <c r="G13" s="23">
        <v>1</v>
      </c>
      <c r="H13" s="4">
        <v>10</v>
      </c>
    </row>
    <row r="14" ht="30" customHeight="1" spans="1:8">
      <c r="A14" s="15"/>
      <c r="B14" s="3" t="s">
        <v>20</v>
      </c>
      <c r="C14" s="4" t="s">
        <v>132</v>
      </c>
      <c r="D14" s="4" t="s">
        <v>142</v>
      </c>
      <c r="E14" s="4"/>
      <c r="F14" s="4" t="s">
        <v>120</v>
      </c>
      <c r="G14" s="23">
        <v>0.92</v>
      </c>
      <c r="H14" s="4">
        <v>30</v>
      </c>
    </row>
    <row r="15" ht="30" customHeight="1" spans="1:8">
      <c r="A15" s="15"/>
      <c r="B15" s="3" t="s">
        <v>21</v>
      </c>
      <c r="C15" s="4" t="s">
        <v>118</v>
      </c>
      <c r="D15" s="4" t="s">
        <v>143</v>
      </c>
      <c r="E15" s="4"/>
      <c r="F15" s="4" t="s">
        <v>120</v>
      </c>
      <c r="G15" s="23">
        <v>0.95</v>
      </c>
      <c r="H15" s="4">
        <v>10</v>
      </c>
    </row>
    <row r="16" ht="30" customHeight="1" spans="1:8">
      <c r="A16" s="3" t="s">
        <v>91</v>
      </c>
      <c r="B16" s="3">
        <f>G9+H11+H12+H13+H14+H15</f>
        <v>82.74</v>
      </c>
      <c r="C16" s="3"/>
      <c r="D16" s="3"/>
      <c r="E16" s="3"/>
      <c r="F16" s="3"/>
      <c r="G16" s="3"/>
      <c r="H16" s="3"/>
    </row>
    <row r="17" ht="42" customHeight="1" spans="1:8">
      <c r="A17" s="3" t="s">
        <v>121</v>
      </c>
      <c r="B17" s="3"/>
      <c r="C17" s="5" t="s">
        <v>93</v>
      </c>
      <c r="D17" s="5"/>
      <c r="E17" s="5"/>
      <c r="F17" s="5"/>
      <c r="G17" s="5"/>
      <c r="H17" s="5"/>
    </row>
    <row r="18" ht="30" customHeight="1" spans="1:8">
      <c r="A18" s="3" t="s">
        <v>94</v>
      </c>
      <c r="B18" s="3"/>
      <c r="C18" s="5" t="s">
        <v>122</v>
      </c>
      <c r="D18" s="5"/>
      <c r="E18" s="5"/>
      <c r="F18" s="5"/>
      <c r="G18" s="5"/>
      <c r="H18" s="5"/>
    </row>
    <row r="19" ht="167" customHeight="1" spans="1:8">
      <c r="A19" s="3" t="s">
        <v>96</v>
      </c>
      <c r="B19" s="3"/>
      <c r="C19" s="3" t="s">
        <v>97</v>
      </c>
      <c r="D19" s="3"/>
      <c r="E19" s="3"/>
      <c r="F19" s="3"/>
      <c r="G19" s="3"/>
      <c r="H19" s="3"/>
    </row>
    <row r="20" ht="140" customHeight="1" spans="1:8">
      <c r="A20" s="25" t="s">
        <v>98</v>
      </c>
      <c r="B20" s="26"/>
      <c r="C20" s="26"/>
      <c r="D20" s="26"/>
      <c r="E20" s="26"/>
      <c r="F20" s="26"/>
      <c r="G20" s="26"/>
      <c r="H20" s="26"/>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0.786805555555556" bottom="0.393055555555556" header="0.5" footer="0.5"/>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5" sqref="J5"/>
    </sheetView>
  </sheetViews>
  <sheetFormatPr defaultColWidth="9" defaultRowHeight="13.5" outlineLevelCol="7"/>
  <cols>
    <col min="3" max="3" width="11.125" customWidth="1"/>
    <col min="8" max="8" width="15.25" customWidth="1"/>
  </cols>
  <sheetData>
    <row r="1" ht="50" customHeight="1" spans="1:8">
      <c r="A1" s="1" t="s">
        <v>144</v>
      </c>
      <c r="B1" s="1"/>
      <c r="C1" s="1"/>
      <c r="D1" s="1"/>
      <c r="E1" s="1"/>
      <c r="F1" s="1"/>
      <c r="G1" s="1"/>
      <c r="H1" s="1"/>
    </row>
    <row r="2" ht="30" customHeight="1" spans="1:8">
      <c r="A2" s="2" t="s">
        <v>100</v>
      </c>
      <c r="B2" s="2"/>
      <c r="C2" s="2"/>
      <c r="D2" s="2"/>
      <c r="E2" s="2"/>
      <c r="F2" s="2"/>
      <c r="G2" s="2"/>
      <c r="H2" s="2"/>
    </row>
    <row r="3" ht="30" customHeight="1" spans="1:8">
      <c r="A3" s="3" t="s">
        <v>7</v>
      </c>
      <c r="B3" s="3"/>
      <c r="C3" s="4" t="s">
        <v>39</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45">
        <v>5.54</v>
      </c>
      <c r="E9" s="45">
        <v>5.54</v>
      </c>
      <c r="F9" s="13">
        <f>E9/D9</f>
        <v>1</v>
      </c>
      <c r="G9" s="3">
        <f>ROUND(20*F9,2)</f>
        <v>20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30" t="s">
        <v>145</v>
      </c>
      <c r="E11" s="31"/>
      <c r="F11" s="4" t="s">
        <v>146</v>
      </c>
      <c r="G11" s="4" t="s">
        <v>146</v>
      </c>
      <c r="H11" s="3">
        <v>20</v>
      </c>
    </row>
    <row r="12" ht="30" customHeight="1" spans="1:8">
      <c r="A12" s="15"/>
      <c r="B12" s="3" t="s">
        <v>19</v>
      </c>
      <c r="C12" s="50" t="s">
        <v>77</v>
      </c>
      <c r="D12" s="18" t="s">
        <v>147</v>
      </c>
      <c r="E12" s="18"/>
      <c r="F12" s="18">
        <v>1</v>
      </c>
      <c r="G12" s="18">
        <v>1</v>
      </c>
      <c r="H12" s="20">
        <v>10</v>
      </c>
    </row>
    <row r="13" ht="30" customHeight="1" spans="1:8">
      <c r="A13" s="15"/>
      <c r="B13" s="3"/>
      <c r="C13" s="51" t="s">
        <v>79</v>
      </c>
      <c r="D13" s="52" t="s">
        <v>148</v>
      </c>
      <c r="E13" s="53"/>
      <c r="F13" s="18">
        <v>1</v>
      </c>
      <c r="G13" s="18">
        <v>1</v>
      </c>
      <c r="H13" s="18">
        <v>10</v>
      </c>
    </row>
    <row r="14" ht="30" customHeight="1" spans="1:8">
      <c r="A14" s="15"/>
      <c r="B14" s="3" t="s">
        <v>20</v>
      </c>
      <c r="C14" s="22" t="s">
        <v>81</v>
      </c>
      <c r="D14" s="32" t="s">
        <v>149</v>
      </c>
      <c r="E14" s="33"/>
      <c r="F14" s="4" t="s">
        <v>129</v>
      </c>
      <c r="G14" s="4" t="s">
        <v>129</v>
      </c>
      <c r="H14" s="4">
        <v>30</v>
      </c>
    </row>
    <row r="15" ht="30" customHeight="1" spans="1:8">
      <c r="A15" s="15"/>
      <c r="B15" s="3" t="s">
        <v>21</v>
      </c>
      <c r="C15" s="4" t="s">
        <v>118</v>
      </c>
      <c r="D15" s="32" t="s">
        <v>150</v>
      </c>
      <c r="E15" s="33"/>
      <c r="F15" s="4" t="s">
        <v>120</v>
      </c>
      <c r="G15" s="23">
        <v>0.95</v>
      </c>
      <c r="H15" s="4">
        <v>10</v>
      </c>
    </row>
    <row r="16" ht="30" customHeight="1" spans="1:8">
      <c r="A16" s="3" t="s">
        <v>91</v>
      </c>
      <c r="B16" s="3">
        <f>G9+H11+H12+H13+H14+H15</f>
        <v>100</v>
      </c>
      <c r="C16" s="3"/>
      <c r="D16" s="3"/>
      <c r="E16" s="3"/>
      <c r="F16" s="3"/>
      <c r="G16" s="3"/>
      <c r="H16" s="3"/>
    </row>
    <row r="17" ht="46" customHeight="1" spans="1:8">
      <c r="A17" s="3" t="s">
        <v>121</v>
      </c>
      <c r="B17" s="3"/>
      <c r="C17" s="5" t="s">
        <v>93</v>
      </c>
      <c r="D17" s="5"/>
      <c r="E17" s="5"/>
      <c r="F17" s="5"/>
      <c r="G17" s="5"/>
      <c r="H17" s="5"/>
    </row>
    <row r="18" ht="30" customHeight="1" spans="1:8">
      <c r="A18" s="3" t="s">
        <v>94</v>
      </c>
      <c r="B18" s="3"/>
      <c r="C18" s="5" t="s">
        <v>122</v>
      </c>
      <c r="D18" s="5"/>
      <c r="E18" s="5"/>
      <c r="F18" s="5"/>
      <c r="G18" s="5"/>
      <c r="H18" s="5"/>
    </row>
    <row r="19" ht="167" customHeight="1" spans="1:8">
      <c r="A19" s="3" t="s">
        <v>96</v>
      </c>
      <c r="B19" s="3"/>
      <c r="C19" s="3" t="s">
        <v>97</v>
      </c>
      <c r="D19" s="3"/>
      <c r="E19" s="3"/>
      <c r="F19" s="3"/>
      <c r="G19" s="3"/>
      <c r="H19" s="3"/>
    </row>
    <row r="20" ht="140" customHeight="1" spans="1:8">
      <c r="A20" s="25" t="s">
        <v>98</v>
      </c>
      <c r="B20" s="26"/>
      <c r="C20" s="26"/>
      <c r="D20" s="26"/>
      <c r="E20" s="26"/>
      <c r="F20" s="26"/>
      <c r="G20" s="26"/>
      <c r="H20" s="26"/>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0.786805555555556" bottom="0.39305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view="pageBreakPreview" zoomScaleNormal="100" workbookViewId="0">
      <selection activeCell="L10" sqref="L10"/>
    </sheetView>
  </sheetViews>
  <sheetFormatPr defaultColWidth="9" defaultRowHeight="13.5" outlineLevelCol="7"/>
  <cols>
    <col min="3" max="3" width="10.875" customWidth="1"/>
    <col min="8" max="8" width="14.625" customWidth="1"/>
  </cols>
  <sheetData>
    <row r="1" ht="50" customHeight="1" spans="1:8">
      <c r="A1" s="1" t="s">
        <v>151</v>
      </c>
      <c r="B1" s="1"/>
      <c r="C1" s="1"/>
      <c r="D1" s="1"/>
      <c r="E1" s="1"/>
      <c r="F1" s="1"/>
      <c r="G1" s="1"/>
      <c r="H1" s="1"/>
    </row>
    <row r="2" ht="30" customHeight="1" spans="1:8">
      <c r="A2" s="2" t="s">
        <v>100</v>
      </c>
      <c r="B2" s="2"/>
      <c r="C2" s="2"/>
      <c r="D2" s="2"/>
      <c r="E2" s="2"/>
      <c r="F2" s="2"/>
      <c r="G2" s="2"/>
      <c r="H2" s="2"/>
    </row>
    <row r="3" ht="30" customHeight="1" spans="1:8">
      <c r="A3" s="3" t="s">
        <v>7</v>
      </c>
      <c r="B3" s="3"/>
      <c r="C3" s="4" t="s">
        <v>41</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27">
        <v>14.88</v>
      </c>
      <c r="E9" s="27">
        <v>14.88</v>
      </c>
      <c r="F9" s="13">
        <f>E9/D9</f>
        <v>1</v>
      </c>
      <c r="G9" s="3">
        <f>ROUND(20*F9,2)</f>
        <v>20</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4" t="s">
        <v>152</v>
      </c>
      <c r="E11" s="4"/>
      <c r="F11" s="4" t="s">
        <v>153</v>
      </c>
      <c r="G11" s="4" t="s">
        <v>153</v>
      </c>
      <c r="H11" s="3">
        <v>20</v>
      </c>
    </row>
    <row r="12" ht="30" customHeight="1" spans="1:8">
      <c r="A12" s="15"/>
      <c r="B12" s="3" t="s">
        <v>19</v>
      </c>
      <c r="C12" s="50" t="s">
        <v>77</v>
      </c>
      <c r="D12" s="4" t="s">
        <v>154</v>
      </c>
      <c r="E12" s="4"/>
      <c r="F12" s="4">
        <v>62</v>
      </c>
      <c r="G12" s="4">
        <v>62</v>
      </c>
      <c r="H12" s="20">
        <v>10</v>
      </c>
    </row>
    <row r="13" ht="30" customHeight="1" spans="1:8">
      <c r="A13" s="15"/>
      <c r="B13" s="3"/>
      <c r="C13" s="51"/>
      <c r="D13" s="16" t="s">
        <v>127</v>
      </c>
      <c r="E13" s="17"/>
      <c r="F13" s="18">
        <v>1</v>
      </c>
      <c r="G13" s="18">
        <v>1</v>
      </c>
      <c r="H13" s="18">
        <v>10</v>
      </c>
    </row>
    <row r="14" ht="30" customHeight="1" spans="1:8">
      <c r="A14" s="15"/>
      <c r="B14" s="3" t="s">
        <v>20</v>
      </c>
      <c r="C14" s="22" t="s">
        <v>81</v>
      </c>
      <c r="D14" s="4" t="s">
        <v>128</v>
      </c>
      <c r="E14" s="4"/>
      <c r="F14" s="4" t="s">
        <v>129</v>
      </c>
      <c r="G14" s="4" t="s">
        <v>129</v>
      </c>
      <c r="H14" s="4">
        <v>10</v>
      </c>
    </row>
    <row r="15" ht="30" customHeight="1" spans="1:8">
      <c r="A15" s="15"/>
      <c r="B15" s="3"/>
      <c r="C15" s="3"/>
      <c r="D15" s="16" t="s">
        <v>130</v>
      </c>
      <c r="E15" s="17"/>
      <c r="F15" s="4" t="s">
        <v>131</v>
      </c>
      <c r="G15" s="4" t="s">
        <v>131</v>
      </c>
      <c r="H15" s="4">
        <v>10</v>
      </c>
    </row>
    <row r="16" ht="30" customHeight="1" spans="1:8">
      <c r="A16" s="15"/>
      <c r="B16" s="3"/>
      <c r="C16" s="21" t="s">
        <v>132</v>
      </c>
      <c r="D16" s="16" t="s">
        <v>133</v>
      </c>
      <c r="E16" s="17"/>
      <c r="F16" s="4" t="s">
        <v>134</v>
      </c>
      <c r="G16" s="4" t="s">
        <v>134</v>
      </c>
      <c r="H16" s="4">
        <v>10</v>
      </c>
    </row>
    <row r="17" ht="30" customHeight="1" spans="1:8">
      <c r="A17" s="15"/>
      <c r="B17" s="3" t="s">
        <v>21</v>
      </c>
      <c r="C17" s="4" t="s">
        <v>118</v>
      </c>
      <c r="D17" s="4" t="s">
        <v>135</v>
      </c>
      <c r="E17" s="4"/>
      <c r="F17" s="4" t="s">
        <v>120</v>
      </c>
      <c r="G17" s="23">
        <v>0.95</v>
      </c>
      <c r="H17" s="4">
        <v>10</v>
      </c>
    </row>
    <row r="18" ht="30" customHeight="1" spans="1:8">
      <c r="A18" s="3" t="s">
        <v>91</v>
      </c>
      <c r="B18" s="3">
        <f>G9+H11+H12+H13+H14+H15+H16+H17</f>
        <v>100</v>
      </c>
      <c r="C18" s="3"/>
      <c r="D18" s="3"/>
      <c r="E18" s="3"/>
      <c r="F18" s="3"/>
      <c r="G18" s="3"/>
      <c r="H18" s="3"/>
    </row>
    <row r="19" ht="30" customHeight="1" spans="1:8">
      <c r="A19" s="3" t="s">
        <v>121</v>
      </c>
      <c r="B19" s="3"/>
      <c r="C19" s="5" t="s">
        <v>93</v>
      </c>
      <c r="D19" s="5"/>
      <c r="E19" s="5"/>
      <c r="F19" s="5"/>
      <c r="G19" s="5"/>
      <c r="H19" s="5"/>
    </row>
    <row r="20" ht="30" customHeight="1" spans="1:8">
      <c r="A20" s="3" t="s">
        <v>94</v>
      </c>
      <c r="B20" s="3"/>
      <c r="C20" s="5" t="s">
        <v>122</v>
      </c>
      <c r="D20" s="5"/>
      <c r="E20" s="5"/>
      <c r="F20" s="5"/>
      <c r="G20" s="5"/>
      <c r="H20" s="5"/>
    </row>
    <row r="21" ht="167" customHeight="1" spans="1:8">
      <c r="A21" s="3" t="s">
        <v>96</v>
      </c>
      <c r="B21" s="3"/>
      <c r="C21" s="3" t="s">
        <v>97</v>
      </c>
      <c r="D21" s="3"/>
      <c r="E21" s="3"/>
      <c r="F21" s="3"/>
      <c r="G21" s="3"/>
      <c r="H21" s="3"/>
    </row>
    <row r="22" ht="140" customHeight="1" spans="1:8">
      <c r="A22" s="25" t="s">
        <v>98</v>
      </c>
      <c r="B22" s="26"/>
      <c r="C22" s="26"/>
      <c r="D22" s="26"/>
      <c r="E22" s="26"/>
      <c r="F22" s="26"/>
      <c r="G22" s="26"/>
      <c r="H22" s="26"/>
    </row>
  </sheetData>
  <mergeCells count="3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2:B13"/>
    <mergeCell ref="B14:B16"/>
    <mergeCell ref="A8:B9"/>
  </mergeCells>
  <printOptions horizontalCentered="1"/>
  <pageMargins left="0.751388888888889" right="0.751388888888889" top="0.393055555555556" bottom="0.196527777777778" header="0.5" footer="0.5"/>
  <pageSetup paperSize="9" scale="96" orientation="portrait" horizontalDpi="600"/>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19" sqref="J19"/>
    </sheetView>
  </sheetViews>
  <sheetFormatPr defaultColWidth="9" defaultRowHeight="13.5" outlineLevelCol="7"/>
  <cols>
    <col min="3" max="3" width="10.625" customWidth="1"/>
    <col min="8" max="8" width="15.125" customWidth="1"/>
  </cols>
  <sheetData>
    <row r="1" ht="50" customHeight="1" spans="1:8">
      <c r="A1" s="1" t="s">
        <v>155</v>
      </c>
      <c r="B1" s="1"/>
      <c r="C1" s="1"/>
      <c r="D1" s="1"/>
      <c r="E1" s="1"/>
      <c r="F1" s="1"/>
      <c r="G1" s="1"/>
      <c r="H1" s="1"/>
    </row>
    <row r="2" ht="30" customHeight="1" spans="1:8">
      <c r="A2" s="2" t="s">
        <v>100</v>
      </c>
      <c r="B2" s="2"/>
      <c r="C2" s="2"/>
      <c r="D2" s="2"/>
      <c r="E2" s="2"/>
      <c r="F2" s="2"/>
      <c r="G2" s="2"/>
      <c r="H2" s="2"/>
    </row>
    <row r="3" ht="30" customHeight="1" spans="1:8">
      <c r="A3" s="3" t="s">
        <v>7</v>
      </c>
      <c r="B3" s="3"/>
      <c r="C3" s="4" t="s">
        <v>43</v>
      </c>
      <c r="D3" s="4"/>
      <c r="E3" s="4"/>
      <c r="F3" s="4"/>
      <c r="G3" s="4"/>
      <c r="H3" s="4"/>
    </row>
    <row r="4" ht="30" customHeight="1" spans="1:8">
      <c r="A4" s="3" t="s">
        <v>101</v>
      </c>
      <c r="B4" s="3"/>
      <c r="C4" s="5" t="s">
        <v>102</v>
      </c>
      <c r="D4" s="5"/>
      <c r="E4" s="5"/>
      <c r="F4" s="3" t="s">
        <v>103</v>
      </c>
      <c r="G4" s="3"/>
      <c r="H4" s="4" t="s">
        <v>31</v>
      </c>
    </row>
    <row r="5" ht="30" customHeight="1" spans="1:8">
      <c r="A5" s="3" t="s">
        <v>104</v>
      </c>
      <c r="B5" s="3"/>
      <c r="C5" s="6" t="s">
        <v>105</v>
      </c>
      <c r="D5" s="6"/>
      <c r="E5" s="6"/>
      <c r="F5" s="6"/>
      <c r="G5" s="6"/>
      <c r="H5" s="6"/>
    </row>
    <row r="6" ht="30" customHeight="1" spans="1:8">
      <c r="A6" s="3" t="s">
        <v>106</v>
      </c>
      <c r="B6" s="3"/>
      <c r="C6" s="6" t="s">
        <v>107</v>
      </c>
      <c r="D6" s="6"/>
      <c r="E6" s="6"/>
      <c r="F6" s="6"/>
      <c r="G6" s="6"/>
      <c r="H6" s="6"/>
    </row>
    <row r="7" ht="30" customHeight="1" spans="1:8">
      <c r="A7" s="3" t="s">
        <v>108</v>
      </c>
      <c r="B7" s="3"/>
      <c r="C7" s="6" t="s">
        <v>109</v>
      </c>
      <c r="D7" s="6"/>
      <c r="E7" s="6"/>
      <c r="F7" s="6"/>
      <c r="G7" s="6"/>
      <c r="H7" s="6"/>
    </row>
    <row r="8" ht="30" customHeight="1" spans="1:8">
      <c r="A8" s="7" t="s">
        <v>60</v>
      </c>
      <c r="B8" s="8"/>
      <c r="C8" s="3"/>
      <c r="D8" s="3" t="s">
        <v>61</v>
      </c>
      <c r="E8" s="3" t="s">
        <v>62</v>
      </c>
      <c r="F8" s="3" t="s">
        <v>63</v>
      </c>
      <c r="G8" s="7" t="s">
        <v>64</v>
      </c>
      <c r="H8" s="8"/>
    </row>
    <row r="9" ht="30" customHeight="1" spans="1:8">
      <c r="A9" s="9"/>
      <c r="B9" s="10"/>
      <c r="C9" s="3" t="s">
        <v>110</v>
      </c>
      <c r="D9" s="45">
        <v>104.27</v>
      </c>
      <c r="E9" s="45">
        <v>95.66</v>
      </c>
      <c r="F9" s="13">
        <f>E9/D9</f>
        <v>0.917425913493814</v>
      </c>
      <c r="G9" s="3">
        <f>ROUND(20*F9,2)</f>
        <v>18.35</v>
      </c>
      <c r="H9" s="3"/>
    </row>
    <row r="10" ht="30" customHeight="1" spans="1:8">
      <c r="A10" s="14" t="s">
        <v>111</v>
      </c>
      <c r="B10" s="3" t="s">
        <v>69</v>
      </c>
      <c r="C10" s="3" t="s">
        <v>70</v>
      </c>
      <c r="D10" s="3" t="s">
        <v>71</v>
      </c>
      <c r="E10" s="3"/>
      <c r="F10" s="3" t="s">
        <v>72</v>
      </c>
      <c r="G10" s="3" t="s">
        <v>73</v>
      </c>
      <c r="H10" s="3" t="s">
        <v>74</v>
      </c>
    </row>
    <row r="11" ht="30" customHeight="1" spans="1:8">
      <c r="A11" s="15"/>
      <c r="B11" s="3" t="s">
        <v>18</v>
      </c>
      <c r="C11" s="4" t="s">
        <v>75</v>
      </c>
      <c r="D11" s="30" t="s">
        <v>156</v>
      </c>
      <c r="E11" s="31"/>
      <c r="F11" s="4" t="s">
        <v>157</v>
      </c>
      <c r="G11" s="4" t="s">
        <v>157</v>
      </c>
      <c r="H11" s="3">
        <v>20</v>
      </c>
    </row>
    <row r="12" ht="30" customHeight="1" spans="1:8">
      <c r="A12" s="15"/>
      <c r="B12" s="3" t="s">
        <v>19</v>
      </c>
      <c r="C12" s="46" t="s">
        <v>77</v>
      </c>
      <c r="D12" s="30" t="s">
        <v>158</v>
      </c>
      <c r="E12" s="31"/>
      <c r="F12" s="4">
        <v>21</v>
      </c>
      <c r="G12" s="4">
        <v>21</v>
      </c>
      <c r="H12" s="20">
        <v>10</v>
      </c>
    </row>
    <row r="13" ht="30" customHeight="1" spans="1:8">
      <c r="A13" s="15"/>
      <c r="B13" s="3"/>
      <c r="C13" s="4" t="s">
        <v>159</v>
      </c>
      <c r="D13" s="30" t="s">
        <v>160</v>
      </c>
      <c r="E13" s="31"/>
      <c r="F13" s="47" t="s">
        <v>161</v>
      </c>
      <c r="G13" s="47" t="s">
        <v>161</v>
      </c>
      <c r="H13" s="18">
        <v>10</v>
      </c>
    </row>
    <row r="14" ht="30" customHeight="1" spans="1:8">
      <c r="A14" s="15"/>
      <c r="B14" s="3" t="s">
        <v>20</v>
      </c>
      <c r="C14" s="21" t="s">
        <v>132</v>
      </c>
      <c r="D14" s="48" t="s">
        <v>162</v>
      </c>
      <c r="E14" s="49"/>
      <c r="F14" s="4" t="s">
        <v>163</v>
      </c>
      <c r="G14" s="4" t="s">
        <v>163</v>
      </c>
      <c r="H14" s="4">
        <v>30</v>
      </c>
    </row>
    <row r="15" ht="30" customHeight="1" spans="1:8">
      <c r="A15" s="15"/>
      <c r="B15" s="3" t="s">
        <v>21</v>
      </c>
      <c r="C15" s="4" t="s">
        <v>118</v>
      </c>
      <c r="D15" s="21" t="s">
        <v>164</v>
      </c>
      <c r="E15" s="21"/>
      <c r="F15" s="4" t="s">
        <v>120</v>
      </c>
      <c r="G15" s="23">
        <v>0.95</v>
      </c>
      <c r="H15" s="4">
        <v>10</v>
      </c>
    </row>
    <row r="16" ht="30" customHeight="1" spans="1:8">
      <c r="A16" s="3" t="s">
        <v>91</v>
      </c>
      <c r="B16" s="3">
        <f>G9+H11+H12+H13+H14+H15</f>
        <v>98.35</v>
      </c>
      <c r="C16" s="3"/>
      <c r="D16" s="3"/>
      <c r="E16" s="3"/>
      <c r="F16" s="3"/>
      <c r="G16" s="3"/>
      <c r="H16" s="3"/>
    </row>
    <row r="17" ht="30" customHeight="1" spans="1:8">
      <c r="A17" s="3" t="s">
        <v>121</v>
      </c>
      <c r="B17" s="3"/>
      <c r="C17" s="5" t="s">
        <v>93</v>
      </c>
      <c r="D17" s="5"/>
      <c r="E17" s="5"/>
      <c r="F17" s="5"/>
      <c r="G17" s="5"/>
      <c r="H17" s="5"/>
    </row>
    <row r="18" ht="30" customHeight="1" spans="1:8">
      <c r="A18" s="3" t="s">
        <v>94</v>
      </c>
      <c r="B18" s="3"/>
      <c r="C18" s="5" t="s">
        <v>122</v>
      </c>
      <c r="D18" s="5"/>
      <c r="E18" s="5"/>
      <c r="F18" s="5"/>
      <c r="G18" s="5"/>
      <c r="H18" s="5"/>
    </row>
    <row r="19" ht="167" customHeight="1" spans="1:8">
      <c r="A19" s="3" t="s">
        <v>96</v>
      </c>
      <c r="B19" s="3"/>
      <c r="C19" s="3" t="s">
        <v>97</v>
      </c>
      <c r="D19" s="3"/>
      <c r="E19" s="3"/>
      <c r="F19" s="3"/>
      <c r="G19" s="3"/>
      <c r="H19" s="3"/>
    </row>
    <row r="20" ht="140" customHeight="1" spans="1:8">
      <c r="A20" s="25" t="s">
        <v>98</v>
      </c>
      <c r="B20" s="26"/>
      <c r="C20" s="26"/>
      <c r="D20" s="26"/>
      <c r="E20" s="26"/>
      <c r="F20" s="26"/>
      <c r="G20" s="26"/>
      <c r="H20" s="26"/>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rintOptions horizontalCentered="1"/>
  <pageMargins left="0.751388888888889" right="0.751388888888889" top="0.786805555555556"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整体统计表</vt:lpstr>
      <vt:lpstr>汇总表</vt:lpstr>
      <vt:lpstr>整体绩效</vt:lpstr>
      <vt:lpstr>定额补助</vt:lpstr>
      <vt:lpstr>区级公用经费</vt:lpstr>
      <vt:lpstr>党建经费</vt:lpstr>
      <vt:lpstr>援疆补贴</vt:lpstr>
      <vt:lpstr>教师待遇</vt:lpstr>
      <vt:lpstr>临聘人员工资</vt:lpstr>
      <vt:lpstr>教师体检费</vt:lpstr>
      <vt:lpstr>教育教学工作经费</vt:lpstr>
      <vt:lpstr>体卫艺专项补助</vt:lpstr>
      <vt:lpstr>教育内涵</vt:lpstr>
      <vt:lpstr>教育发展保障中心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张小慧</cp:lastModifiedBy>
  <dcterms:created xsi:type="dcterms:W3CDTF">2022-01-13T09:26:00Z</dcterms:created>
  <dcterms:modified xsi:type="dcterms:W3CDTF">2024-05-22T01:20:31Z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9E9EE9E6393047C59CB3C5EF3A55A2E0_13</vt:lpwstr>
  </property>
  <property fmtid="{D5CDD505-2E9C-101B-9397-08002B2CF9AE}" pid="3" name="KSOProductBuildVer">
    <vt:lpwstr>2052-12.1.0.16929</vt:lpwstr>
  </property>
</Properties>
</file>